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21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/Users/robertoricciu/Dropbox/DICAAR/01 DIDATTICA/01 IMPIANTI PER LA SOSTENIBILITA' ENERGETICA DEGLI EDIFICI/01 Presentazione/fattori di vista/"/>
    </mc:Choice>
  </mc:AlternateContent>
  <bookViews>
    <workbookView xWindow="0" yWindow="460" windowWidth="16000" windowHeight="10600" xr2:uid="{00000000-000D-0000-FFFF-FFFF00000000}"/>
  </bookViews>
  <sheets>
    <sheet name="Fattori di vist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0" i="1" l="1"/>
  <c r="C179" i="1"/>
  <c r="C182" i="1" l="1"/>
  <c r="C181" i="1"/>
  <c r="C172" i="1"/>
  <c r="C173" i="1"/>
  <c r="C183" i="1" l="1"/>
  <c r="D194" i="1" s="1"/>
  <c r="H148" i="1"/>
  <c r="H149" i="1"/>
  <c r="H121" i="1"/>
  <c r="H122" i="1"/>
  <c r="H94" i="1"/>
  <c r="H95" i="1"/>
  <c r="H68" i="1"/>
  <c r="H69" i="1"/>
  <c r="R33" i="1"/>
  <c r="H82" i="1" s="1"/>
  <c r="Q33" i="1"/>
  <c r="H109" i="1" l="1"/>
  <c r="H56" i="1"/>
  <c r="H136" i="1"/>
  <c r="X26" i="1"/>
  <c r="X38" i="1"/>
  <c r="AH35" i="1"/>
  <c r="AH33" i="1"/>
  <c r="AA29" i="1"/>
  <c r="AC26" i="1"/>
  <c r="R34" i="1"/>
  <c r="AA27" i="1" s="1"/>
  <c r="R35" i="1"/>
  <c r="X28" i="1" s="1"/>
  <c r="U26" i="1"/>
  <c r="R36" i="1"/>
  <c r="AH29" i="1" s="1"/>
  <c r="R37" i="1"/>
  <c r="AD30" i="1" s="1"/>
  <c r="R38" i="1"/>
  <c r="R39" i="1"/>
  <c r="R40" i="1"/>
  <c r="AA33" i="1" s="1"/>
  <c r="R41" i="1"/>
  <c r="X34" i="1" s="1"/>
  <c r="Q34" i="1"/>
  <c r="Y39" i="1" s="1"/>
  <c r="Q35" i="1"/>
  <c r="Z38" i="1" s="1"/>
  <c r="Q36" i="1"/>
  <c r="Q37" i="1"/>
  <c r="AB39" i="1" s="1"/>
  <c r="Q38" i="1"/>
  <c r="AC38" i="1" s="1"/>
  <c r="Q39" i="1"/>
  <c r="U32" i="1" s="1"/>
  <c r="Q40" i="1"/>
  <c r="Q41" i="1"/>
  <c r="AF39" i="1" s="1"/>
  <c r="R42" i="1"/>
  <c r="Z35" i="1" s="1"/>
  <c r="R43" i="1"/>
  <c r="R44" i="1"/>
  <c r="AA37" i="1" s="1"/>
  <c r="Q43" i="1"/>
  <c r="Q44" i="1"/>
  <c r="Q42" i="1"/>
  <c r="AG39" i="1" s="1"/>
  <c r="AH27" i="1" l="1"/>
  <c r="AD38" i="1"/>
  <c r="AD36" i="1"/>
  <c r="AE38" i="1"/>
  <c r="AC36" i="1"/>
  <c r="H146" i="1"/>
  <c r="H119" i="1"/>
  <c r="H66" i="1"/>
  <c r="H92" i="1"/>
  <c r="AC34" i="1"/>
  <c r="H64" i="1"/>
  <c r="H144" i="1"/>
  <c r="H90" i="1"/>
  <c r="H117" i="1"/>
  <c r="AG27" i="1"/>
  <c r="H110" i="1"/>
  <c r="H57" i="1"/>
  <c r="H83" i="1"/>
  <c r="H137" i="1"/>
  <c r="AD34" i="1"/>
  <c r="AE36" i="1"/>
  <c r="AF38" i="1"/>
  <c r="I83" i="1"/>
  <c r="AC28" i="1"/>
  <c r="H138" i="1"/>
  <c r="H111" i="1"/>
  <c r="H84" i="1"/>
  <c r="H58" i="1"/>
  <c r="AC32" i="1"/>
  <c r="H88" i="1"/>
  <c r="H115" i="1"/>
  <c r="H62" i="1"/>
  <c r="H142" i="1"/>
  <c r="AD32" i="1"/>
  <c r="Z27" i="1"/>
  <c r="Z39" i="1"/>
  <c r="AG31" i="1"/>
  <c r="H87" i="1"/>
  <c r="H61" i="1"/>
  <c r="H141" i="1"/>
  <c r="H114" i="1"/>
  <c r="AD26" i="1"/>
  <c r="AE28" i="1"/>
  <c r="AE32" i="1"/>
  <c r="J115" i="1" s="1"/>
  <c r="AF34" i="1"/>
  <c r="Z37" i="1"/>
  <c r="AA39" i="1"/>
  <c r="AD28" i="1"/>
  <c r="AE34" i="1"/>
  <c r="AC30" i="1"/>
  <c r="H140" i="1"/>
  <c r="H113" i="1"/>
  <c r="H60" i="1"/>
  <c r="H86" i="1"/>
  <c r="AE26" i="1"/>
  <c r="AF28" i="1"/>
  <c r="AF32" i="1"/>
  <c r="AH39" i="1"/>
  <c r="AG35" i="1"/>
  <c r="H145" i="1"/>
  <c r="H91" i="1"/>
  <c r="H65" i="1"/>
  <c r="H118" i="1"/>
  <c r="U28" i="1"/>
  <c r="X36" i="1"/>
  <c r="AG33" i="1"/>
  <c r="H63" i="1"/>
  <c r="H143" i="1"/>
  <c r="H89" i="1"/>
  <c r="H116" i="1"/>
  <c r="X32" i="1"/>
  <c r="AF36" i="1"/>
  <c r="K121" i="1"/>
  <c r="AG37" i="1"/>
  <c r="H147" i="1"/>
  <c r="H120" i="1"/>
  <c r="H67" i="1"/>
  <c r="H93" i="1"/>
  <c r="U29" i="1"/>
  <c r="I82" i="1" s="1"/>
  <c r="I110" i="1"/>
  <c r="I139" i="1"/>
  <c r="I136" i="1"/>
  <c r="AG29" i="1"/>
  <c r="H139" i="1"/>
  <c r="H112" i="1"/>
  <c r="H85" i="1"/>
  <c r="H59" i="1"/>
  <c r="AF26" i="1"/>
  <c r="Z29" i="1"/>
  <c r="Z33" i="1"/>
  <c r="AA35" i="1"/>
  <c r="I118" i="1" s="1"/>
  <c r="AH37" i="1"/>
  <c r="AH31" i="1"/>
  <c r="U30" i="1"/>
  <c r="AA31" i="1"/>
  <c r="Y26" i="1"/>
  <c r="AC27" i="1"/>
  <c r="Y28" i="1"/>
  <c r="Y30" i="1"/>
  <c r="AG30" i="1"/>
  <c r="AC31" i="1"/>
  <c r="Y32" i="1"/>
  <c r="AG32" i="1"/>
  <c r="AC33" i="1"/>
  <c r="Y34" i="1"/>
  <c r="AG34" i="1"/>
  <c r="AC35" i="1"/>
  <c r="Y36" i="1"/>
  <c r="AG36" i="1"/>
  <c r="AC37" i="1"/>
  <c r="Y38" i="1"/>
  <c r="AG38" i="1"/>
  <c r="AC39" i="1"/>
  <c r="AI27" i="1"/>
  <c r="AI31" i="1"/>
  <c r="AI37" i="1"/>
  <c r="AB29" i="1"/>
  <c r="AB31" i="1"/>
  <c r="AB37" i="1"/>
  <c r="U35" i="1"/>
  <c r="U27" i="1"/>
  <c r="Z26" i="1"/>
  <c r="AH26" i="1"/>
  <c r="AD27" i="1"/>
  <c r="Z28" i="1"/>
  <c r="AH28" i="1"/>
  <c r="AD29" i="1"/>
  <c r="Z30" i="1"/>
  <c r="AH30" i="1"/>
  <c r="AD31" i="1"/>
  <c r="Z32" i="1"/>
  <c r="AH32" i="1"/>
  <c r="AD33" i="1"/>
  <c r="Z34" i="1"/>
  <c r="AH34" i="1"/>
  <c r="AD35" i="1"/>
  <c r="Z36" i="1"/>
  <c r="AH36" i="1"/>
  <c r="AD37" i="1"/>
  <c r="AH38" i="1"/>
  <c r="AD39" i="1"/>
  <c r="U31" i="1"/>
  <c r="Z31" i="1"/>
  <c r="AI29" i="1"/>
  <c r="AB27" i="1"/>
  <c r="X30" i="1"/>
  <c r="AB35" i="1"/>
  <c r="AG26" i="1"/>
  <c r="AG28" i="1"/>
  <c r="AA26" i="1"/>
  <c r="AI26" i="1"/>
  <c r="AE27" i="1"/>
  <c r="AA28" i="1"/>
  <c r="AI28" i="1"/>
  <c r="AE29" i="1"/>
  <c r="AA30" i="1"/>
  <c r="AI30" i="1"/>
  <c r="AE31" i="1"/>
  <c r="AA32" i="1"/>
  <c r="AI32" i="1"/>
  <c r="AE33" i="1"/>
  <c r="AA34" i="1"/>
  <c r="AI34" i="1"/>
  <c r="AE35" i="1"/>
  <c r="AA36" i="1"/>
  <c r="AI36" i="1"/>
  <c r="AE37" i="1"/>
  <c r="AA38" i="1"/>
  <c r="AI38" i="1"/>
  <c r="AE39" i="1"/>
  <c r="AE30" i="1"/>
  <c r="AI35" i="1"/>
  <c r="AI39" i="1"/>
  <c r="AF30" i="1"/>
  <c r="AB33" i="1"/>
  <c r="AC29" i="1"/>
  <c r="U34" i="1"/>
  <c r="U33" i="1"/>
  <c r="J82" i="1" s="1"/>
  <c r="U37" i="1"/>
  <c r="AB26" i="1"/>
  <c r="X27" i="1"/>
  <c r="AF27" i="1"/>
  <c r="AB28" i="1"/>
  <c r="X29" i="1"/>
  <c r="AF29" i="1"/>
  <c r="AB30" i="1"/>
  <c r="X31" i="1"/>
  <c r="AF31" i="1"/>
  <c r="AB32" i="1"/>
  <c r="X33" i="1"/>
  <c r="AF33" i="1"/>
  <c r="AB34" i="1"/>
  <c r="X35" i="1"/>
  <c r="AF35" i="1"/>
  <c r="AB36" i="1"/>
  <c r="X37" i="1"/>
  <c r="AF37" i="1"/>
  <c r="AB38" i="1"/>
  <c r="X39" i="1"/>
  <c r="AI33" i="1"/>
  <c r="Y27" i="1"/>
  <c r="Y29" i="1"/>
  <c r="Y31" i="1"/>
  <c r="Y33" i="1"/>
  <c r="Y35" i="1"/>
  <c r="Y37" i="1"/>
  <c r="U36" i="1"/>
  <c r="K110" i="1" s="1"/>
  <c r="J147" i="1" l="1"/>
  <c r="K93" i="1"/>
  <c r="J117" i="1"/>
  <c r="K83" i="1"/>
  <c r="K118" i="1"/>
  <c r="J61" i="1"/>
  <c r="J112" i="1"/>
  <c r="K136" i="1"/>
  <c r="K91" i="1"/>
  <c r="I137" i="1"/>
  <c r="K95" i="1"/>
  <c r="J144" i="1"/>
  <c r="K65" i="1"/>
  <c r="K137" i="1"/>
  <c r="K140" i="1"/>
  <c r="L56" i="1"/>
  <c r="L61" i="1"/>
  <c r="L62" i="1"/>
  <c r="L95" i="1"/>
  <c r="L82" i="1"/>
  <c r="L69" i="1"/>
  <c r="L87" i="1"/>
  <c r="L119" i="1"/>
  <c r="I85" i="1"/>
  <c r="I93" i="1"/>
  <c r="I68" i="1"/>
  <c r="I59" i="1"/>
  <c r="I86" i="1"/>
  <c r="I60" i="1"/>
  <c r="I64" i="1"/>
  <c r="I94" i="1"/>
  <c r="I57" i="1"/>
  <c r="I65" i="1"/>
  <c r="I67" i="1"/>
  <c r="I92" i="1"/>
  <c r="I58" i="1"/>
  <c r="I66" i="1"/>
  <c r="L64" i="1"/>
  <c r="L146" i="1"/>
  <c r="J69" i="1"/>
  <c r="J140" i="1"/>
  <c r="J145" i="1"/>
  <c r="J119" i="1"/>
  <c r="J136" i="1"/>
  <c r="I90" i="1"/>
  <c r="I91" i="1"/>
  <c r="L86" i="1"/>
  <c r="J64" i="1"/>
  <c r="J85" i="1"/>
  <c r="J67" i="1"/>
  <c r="I149" i="1"/>
  <c r="I111" i="1"/>
  <c r="I117" i="1"/>
  <c r="I121" i="1"/>
  <c r="K111" i="1"/>
  <c r="K142" i="1"/>
  <c r="K112" i="1"/>
  <c r="K109" i="1"/>
  <c r="K58" i="1"/>
  <c r="L144" i="1"/>
  <c r="L141" i="1"/>
  <c r="L115" i="1"/>
  <c r="L138" i="1"/>
  <c r="J95" i="1"/>
  <c r="I63" i="1"/>
  <c r="J122" i="1"/>
  <c r="J137" i="1"/>
  <c r="J111" i="1"/>
  <c r="J142" i="1"/>
  <c r="L58" i="1"/>
  <c r="L59" i="1"/>
  <c r="L94" i="1"/>
  <c r="L109" i="1"/>
  <c r="J93" i="1"/>
  <c r="I61" i="1"/>
  <c r="I148" i="1"/>
  <c r="I109" i="1"/>
  <c r="I146" i="1"/>
  <c r="I113" i="1"/>
  <c r="K122" i="1"/>
  <c r="K114" i="1"/>
  <c r="K149" i="1"/>
  <c r="K115" i="1"/>
  <c r="K66" i="1"/>
  <c r="L110" i="1"/>
  <c r="L118" i="1"/>
  <c r="L122" i="1"/>
  <c r="L137" i="1"/>
  <c r="I89" i="1"/>
  <c r="J139" i="1"/>
  <c r="J113" i="1"/>
  <c r="L66" i="1"/>
  <c r="L85" i="1"/>
  <c r="L67" i="1"/>
  <c r="K88" i="1"/>
  <c r="L88" i="1"/>
  <c r="L68" i="1"/>
  <c r="J65" i="1"/>
  <c r="J91" i="1"/>
  <c r="J57" i="1"/>
  <c r="J92" i="1"/>
  <c r="J66" i="1"/>
  <c r="J58" i="1"/>
  <c r="J83" i="1"/>
  <c r="J84" i="1"/>
  <c r="L149" i="1"/>
  <c r="I87" i="1"/>
  <c r="I69" i="1"/>
  <c r="I140" i="1"/>
  <c r="I115" i="1"/>
  <c r="I138" i="1"/>
  <c r="I144" i="1"/>
  <c r="K138" i="1"/>
  <c r="K146" i="1"/>
  <c r="K117" i="1"/>
  <c r="K147" i="1"/>
  <c r="L90" i="1"/>
  <c r="J60" i="1"/>
  <c r="L143" i="1"/>
  <c r="L148" i="1"/>
  <c r="L114" i="1"/>
  <c r="L57" i="1"/>
  <c r="J121" i="1"/>
  <c r="J116" i="1"/>
  <c r="J118" i="1"/>
  <c r="L84" i="1"/>
  <c r="K60" i="1"/>
  <c r="L93" i="1"/>
  <c r="K61" i="1"/>
  <c r="K82" i="1"/>
  <c r="I88" i="1"/>
  <c r="I141" i="1"/>
  <c r="I95" i="1"/>
  <c r="I56" i="1"/>
  <c r="I112" i="1"/>
  <c r="I122" i="1"/>
  <c r="K120" i="1"/>
  <c r="K113" i="1"/>
  <c r="K141" i="1"/>
  <c r="K139" i="1"/>
  <c r="K92" i="1"/>
  <c r="J68" i="1"/>
  <c r="L117" i="1"/>
  <c r="L140" i="1"/>
  <c r="L147" i="1"/>
  <c r="L65" i="1"/>
  <c r="J146" i="1"/>
  <c r="J109" i="1"/>
  <c r="J110" i="1"/>
  <c r="L92" i="1"/>
  <c r="K68" i="1"/>
  <c r="K87" i="1"/>
  <c r="K69" i="1"/>
  <c r="J90" i="1"/>
  <c r="K84" i="1"/>
  <c r="L112" i="1"/>
  <c r="L116" i="1"/>
  <c r="L113" i="1"/>
  <c r="L111" i="1"/>
  <c r="L63" i="1"/>
  <c r="I116" i="1"/>
  <c r="I143" i="1"/>
  <c r="I114" i="1"/>
  <c r="K119" i="1"/>
  <c r="K145" i="1"/>
  <c r="K116" i="1"/>
  <c r="J86" i="1"/>
  <c r="I62" i="1"/>
  <c r="L136" i="1"/>
  <c r="L120" i="1"/>
  <c r="L139" i="1"/>
  <c r="L91" i="1"/>
  <c r="K59" i="1"/>
  <c r="J138" i="1"/>
  <c r="J148" i="1"/>
  <c r="J143" i="1"/>
  <c r="K86" i="1"/>
  <c r="J62" i="1"/>
  <c r="J63" i="1"/>
  <c r="I84" i="1"/>
  <c r="L83" i="1"/>
  <c r="J59" i="1"/>
  <c r="I120" i="1"/>
  <c r="J87" i="1"/>
  <c r="K90" i="1"/>
  <c r="K89" i="1"/>
  <c r="K63" i="1"/>
  <c r="K64" i="1"/>
  <c r="K62" i="1"/>
  <c r="K56" i="1"/>
  <c r="L89" i="1"/>
  <c r="K57" i="1"/>
  <c r="I119" i="1"/>
  <c r="I147" i="1"/>
  <c r="I142" i="1"/>
  <c r="I145" i="1"/>
  <c r="K143" i="1"/>
  <c r="K144" i="1"/>
  <c r="K148" i="1"/>
  <c r="J94" i="1"/>
  <c r="L142" i="1"/>
  <c r="L145" i="1"/>
  <c r="L121" i="1"/>
  <c r="K85" i="1"/>
  <c r="K67" i="1"/>
  <c r="J149" i="1"/>
  <c r="J120" i="1"/>
  <c r="J114" i="1"/>
  <c r="J141" i="1"/>
  <c r="K94" i="1"/>
  <c r="J56" i="1"/>
  <c r="J89" i="1"/>
  <c r="L60" i="1"/>
  <c r="J88" i="1"/>
</calcChain>
</file>

<file path=xl/sharedStrings.xml><?xml version="1.0" encoding="utf-8"?>
<sst xmlns="http://schemas.openxmlformats.org/spreadsheetml/2006/main" count="71" uniqueCount="36">
  <si>
    <t>Fmax</t>
  </si>
  <si>
    <t>A</t>
  </si>
  <si>
    <t>B</t>
  </si>
  <si>
    <t>C</t>
  </si>
  <si>
    <t>D</t>
  </si>
  <si>
    <t>E</t>
  </si>
  <si>
    <t>Fp-N</t>
  </si>
  <si>
    <t>a</t>
  </si>
  <si>
    <t>b</t>
  </si>
  <si>
    <t>c</t>
  </si>
  <si>
    <t>a/c</t>
  </si>
  <si>
    <t>b/c</t>
  </si>
  <si>
    <t>0,3</t>
  </si>
  <si>
    <t>FATTORI DI VISTA SECONDO LA UNI EN ISO 7726</t>
  </si>
  <si>
    <t>gamma</t>
  </si>
  <si>
    <t>tau</t>
  </si>
  <si>
    <t>Persona seduta (superficie verticale)</t>
  </si>
  <si>
    <t>Persona seduta (superficie orizzontale)</t>
  </si>
  <si>
    <t>Persona in piedi (superficie verticale)</t>
  </si>
  <si>
    <t>Persona in piedi (superficie orizzontale)</t>
  </si>
  <si>
    <t>calcolo della Tmr in una chiesa con altezza della lampada a infrarosso</t>
  </si>
  <si>
    <t>m</t>
  </si>
  <si>
    <t>fattore di vista</t>
  </si>
  <si>
    <t>altezza rispetto al paviemnto</t>
  </si>
  <si>
    <t>lunglezza</t>
  </si>
  <si>
    <t>profondità</t>
  </si>
  <si>
    <t>,</t>
  </si>
  <si>
    <t>Tmr</t>
  </si>
  <si>
    <t>T1</t>
  </si>
  <si>
    <t>T2</t>
  </si>
  <si>
    <t>K</t>
  </si>
  <si>
    <t>°C</t>
  </si>
  <si>
    <t>Temperatura media radiante</t>
  </si>
  <si>
    <t>To</t>
  </si>
  <si>
    <t>Temperatura operativa</t>
  </si>
  <si>
    <t>Temperatura 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</si>
</sst>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2" xfId="0" applyBorder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quotePrefix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2" borderId="17" xfId="0" quotePrefix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Fill="1" applyBorder="1"/>
    <xf numFmtId="0" fontId="0" fillId="0" borderId="20" xfId="0" applyBorder="1"/>
    <xf numFmtId="0" fontId="0" fillId="0" borderId="21" xfId="0" applyBorder="1"/>
    <xf numFmtId="0" fontId="0" fillId="2" borderId="22" xfId="0" quotePrefix="1" applyFill="1" applyBorder="1" applyAlignment="1">
      <alignment horizontal="center" vertical="center"/>
    </xf>
    <xf numFmtId="0" fontId="0" fillId="2" borderId="23" xfId="0" quotePrefix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1" fillId="0" borderId="26" xfId="0" applyFont="1" applyBorder="1"/>
    <xf numFmtId="0" fontId="0" fillId="2" borderId="27" xfId="0" quotePrefix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/>
              <a:t>Fattori di vista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8"/>
          <c:order val="0"/>
          <c:tx>
            <c:v>b/c</c:v>
          </c:tx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vista'!$I$56:$I$69</c:f>
              <c:numCache>
                <c:formatCode>0.0000</c:formatCode>
                <c:ptCount val="14"/>
                <c:pt idx="0">
                  <c:v>3.9610112382905431E-3</c:v>
                </c:pt>
                <c:pt idx="1">
                  <c:v>7.3507071787863578E-3</c:v>
                </c:pt>
                <c:pt idx="2">
                  <c:v>1.0261091889882877E-2</c:v>
                </c:pt>
                <c:pt idx="3">
                  <c:v>1.2767937378098377E-2</c:v>
                </c:pt>
                <c:pt idx="4">
                  <c:v>1.4933879577240681E-2</c:v>
                </c:pt>
                <c:pt idx="5">
                  <c:v>1.6810882259141964E-2</c:v>
                </c:pt>
                <c:pt idx="6">
                  <c:v>1.8442205932133315E-2</c:v>
                </c:pt>
                <c:pt idx="7">
                  <c:v>1.9863987418554933E-2</c:v>
                </c:pt>
                <c:pt idx="8">
                  <c:v>2.1106511970154819E-2</c:v>
                </c:pt>
                <c:pt idx="9">
                  <c:v>2.2195241594103354E-2</c:v>
                </c:pt>
                <c:pt idx="10">
                  <c:v>2.5978651513600848E-2</c:v>
                </c:pt>
                <c:pt idx="11">
                  <c:v>3.0026362462802523E-2</c:v>
                </c:pt>
                <c:pt idx="12">
                  <c:v>3.1323759026809055E-2</c:v>
                </c:pt>
                <c:pt idx="13">
                  <c:v>3.1530791170634467E-2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D35A-B748-AA9C-A18DDBCC187D}"/>
            </c:ext>
          </c:extLst>
        </c:ser>
        <c:ser>
          <c:idx val="9"/>
          <c:order val="1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vista'!$J$56:$J$69</c:f>
              <c:numCache>
                <c:formatCode>0.0000</c:formatCode>
                <c:ptCount val="14"/>
                <c:pt idx="0">
                  <c:v>6.4424874746591429E-3</c:v>
                </c:pt>
                <c:pt idx="1">
                  <c:v>1.1978859824797329E-2</c:v>
                </c:pt>
                <c:pt idx="2">
                  <c:v>1.6751472601871986E-2</c:v>
                </c:pt>
                <c:pt idx="3">
                  <c:v>2.0878169049070625E-2</c:v>
                </c:pt>
                <c:pt idx="4">
                  <c:v>2.4456844923755376E-2</c:v>
                </c:pt>
                <c:pt idx="5">
                  <c:v>2.7569103050169717E-2</c:v>
                </c:pt>
                <c:pt idx="6">
                  <c:v>3.0283190468737332E-2</c:v>
                </c:pt>
                <c:pt idx="7">
                  <c:v>3.2656367898339637E-2</c:v>
                </c:pt>
                <c:pt idx="8">
                  <c:v>3.4736828219941417E-2</c:v>
                </c:pt>
                <c:pt idx="9">
                  <c:v>3.6565255330297142E-2</c:v>
                </c:pt>
                <c:pt idx="10">
                  <c:v>4.2967457639033674E-2</c:v>
                </c:pt>
                <c:pt idx="11">
                  <c:v>4.9943573549218891E-2</c:v>
                </c:pt>
                <c:pt idx="12">
                  <c:v>5.2237757026249408E-2</c:v>
                </c:pt>
                <c:pt idx="13">
                  <c:v>5.2610810137330703E-2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D35A-B748-AA9C-A18DDBCC187D}"/>
            </c:ext>
          </c:extLst>
        </c:ser>
        <c:ser>
          <c:idx val="10"/>
          <c:order val="2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vista'!$K$56:$K$69</c:f>
              <c:numCache>
                <c:formatCode>0.0000</c:formatCode>
                <c:ptCount val="14"/>
                <c:pt idx="0">
                  <c:v>8.8310159263630394E-3</c:v>
                </c:pt>
                <c:pt idx="1">
                  <c:v>1.6471797857683771E-2</c:v>
                </c:pt>
                <c:pt idx="2">
                  <c:v>2.3101671254463375E-2</c:v>
                </c:pt>
                <c:pt idx="3">
                  <c:v>2.887032893854061E-2</c:v>
                </c:pt>
                <c:pt idx="4">
                  <c:v>3.3903130269773027E-2</c:v>
                </c:pt>
                <c:pt idx="5">
                  <c:v>3.8305384970728509E-2</c:v>
                </c:pt>
                <c:pt idx="6">
                  <c:v>4.2165828430084602E-2</c:v>
                </c:pt>
                <c:pt idx="7">
                  <c:v>4.5559450802188581E-2</c:v>
                </c:pt>
                <c:pt idx="8">
                  <c:v>4.8549807776489672E-2</c:v>
                </c:pt>
                <c:pt idx="9">
                  <c:v>5.119091413233684E-2</c:v>
                </c:pt>
                <c:pt idx="10">
                  <c:v>6.0555283322582226E-2</c:v>
                </c:pt>
                <c:pt idx="11">
                  <c:v>7.1075851172966331E-2</c:v>
                </c:pt>
                <c:pt idx="12">
                  <c:v>7.468891241104475E-2</c:v>
                </c:pt>
                <c:pt idx="13">
                  <c:v>7.5295944975492454E-2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D35A-B748-AA9C-A18DDBCC187D}"/>
            </c:ext>
          </c:extLst>
        </c:ser>
        <c:ser>
          <c:idx val="11"/>
          <c:order val="3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vista'!$L$56:$L$69</c:f>
              <c:numCache>
                <c:formatCode>0.0000</c:formatCode>
                <c:ptCount val="14"/>
                <c:pt idx="0">
                  <c:v>1.0434022149073706E-2</c:v>
                </c:pt>
                <c:pt idx="1">
                  <c:v>1.9577188650165379E-2</c:v>
                </c:pt>
                <c:pt idx="2">
                  <c:v>2.7608274591751747E-2</c:v>
                </c:pt>
                <c:pt idx="3">
                  <c:v>3.4678864298727068E-2</c:v>
                </c:pt>
                <c:pt idx="4">
                  <c:v>4.0917832330383604E-2</c:v>
                </c:pt>
                <c:pt idx="5">
                  <c:v>4.6435032346112411E-2</c:v>
                </c:pt>
                <c:pt idx="6">
                  <c:v>5.132434287283779E-2</c:v>
                </c:pt>
                <c:pt idx="7">
                  <c:v>5.5666189352911892E-2</c:v>
                </c:pt>
                <c:pt idx="8">
                  <c:v>5.9529638404568291E-2</c:v>
                </c:pt>
                <c:pt idx="9">
                  <c:v>6.2974141627345465E-2</c:v>
                </c:pt>
                <c:pt idx="10">
                  <c:v>7.5485157821304313E-2</c:v>
                </c:pt>
                <c:pt idx="11">
                  <c:v>9.0406152055406058E-2</c:v>
                </c:pt>
                <c:pt idx="12">
                  <c:v>9.5993409988243295E-2</c:v>
                </c:pt>
                <c:pt idx="13">
                  <c:v>9.6998676694955002E-2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D35A-B748-AA9C-A18DDBCC187D}"/>
            </c:ext>
          </c:extLst>
        </c:ser>
        <c:ser>
          <c:idx val="12"/>
          <c:order val="4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vista'!$I$56:$I$69</c:f>
              <c:numCache>
                <c:formatCode>0.0000</c:formatCode>
                <c:ptCount val="14"/>
                <c:pt idx="0">
                  <c:v>3.9610112382905431E-3</c:v>
                </c:pt>
                <c:pt idx="1">
                  <c:v>7.3507071787863578E-3</c:v>
                </c:pt>
                <c:pt idx="2">
                  <c:v>1.0261091889882877E-2</c:v>
                </c:pt>
                <c:pt idx="3">
                  <c:v>1.2767937378098377E-2</c:v>
                </c:pt>
                <c:pt idx="4">
                  <c:v>1.4933879577240681E-2</c:v>
                </c:pt>
                <c:pt idx="5">
                  <c:v>1.6810882259141964E-2</c:v>
                </c:pt>
                <c:pt idx="6">
                  <c:v>1.8442205932133315E-2</c:v>
                </c:pt>
                <c:pt idx="7">
                  <c:v>1.9863987418554933E-2</c:v>
                </c:pt>
                <c:pt idx="8">
                  <c:v>2.1106511970154819E-2</c:v>
                </c:pt>
                <c:pt idx="9">
                  <c:v>2.2195241594103354E-2</c:v>
                </c:pt>
                <c:pt idx="10">
                  <c:v>2.5978651513600848E-2</c:v>
                </c:pt>
                <c:pt idx="11">
                  <c:v>3.0026362462802523E-2</c:v>
                </c:pt>
                <c:pt idx="12">
                  <c:v>3.1323759026809055E-2</c:v>
                </c:pt>
                <c:pt idx="13">
                  <c:v>3.1530791170634467E-2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D35A-B748-AA9C-A18DDBCC187D}"/>
            </c:ext>
          </c:extLst>
        </c:ser>
        <c:ser>
          <c:idx val="13"/>
          <c:order val="5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vista'!$J$56:$J$69</c:f>
              <c:numCache>
                <c:formatCode>0.0000</c:formatCode>
                <c:ptCount val="14"/>
                <c:pt idx="0">
                  <c:v>6.4424874746591429E-3</c:v>
                </c:pt>
                <c:pt idx="1">
                  <c:v>1.1978859824797329E-2</c:v>
                </c:pt>
                <c:pt idx="2">
                  <c:v>1.6751472601871986E-2</c:v>
                </c:pt>
                <c:pt idx="3">
                  <c:v>2.0878169049070625E-2</c:v>
                </c:pt>
                <c:pt idx="4">
                  <c:v>2.4456844923755376E-2</c:v>
                </c:pt>
                <c:pt idx="5">
                  <c:v>2.7569103050169717E-2</c:v>
                </c:pt>
                <c:pt idx="6">
                  <c:v>3.0283190468737332E-2</c:v>
                </c:pt>
                <c:pt idx="7">
                  <c:v>3.2656367898339637E-2</c:v>
                </c:pt>
                <c:pt idx="8">
                  <c:v>3.4736828219941417E-2</c:v>
                </c:pt>
                <c:pt idx="9">
                  <c:v>3.6565255330297142E-2</c:v>
                </c:pt>
                <c:pt idx="10">
                  <c:v>4.2967457639033674E-2</c:v>
                </c:pt>
                <c:pt idx="11">
                  <c:v>4.9943573549218891E-2</c:v>
                </c:pt>
                <c:pt idx="12">
                  <c:v>5.2237757026249408E-2</c:v>
                </c:pt>
                <c:pt idx="13">
                  <c:v>5.2610810137330703E-2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D35A-B748-AA9C-A18DDBCC187D}"/>
            </c:ext>
          </c:extLst>
        </c:ser>
        <c:ser>
          <c:idx val="14"/>
          <c:order val="6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vista'!$K$56:$K$69</c:f>
              <c:numCache>
                <c:formatCode>0.0000</c:formatCode>
                <c:ptCount val="14"/>
                <c:pt idx="0">
                  <c:v>8.8310159263630394E-3</c:v>
                </c:pt>
                <c:pt idx="1">
                  <c:v>1.6471797857683771E-2</c:v>
                </c:pt>
                <c:pt idx="2">
                  <c:v>2.3101671254463375E-2</c:v>
                </c:pt>
                <c:pt idx="3">
                  <c:v>2.887032893854061E-2</c:v>
                </c:pt>
                <c:pt idx="4">
                  <c:v>3.3903130269773027E-2</c:v>
                </c:pt>
                <c:pt idx="5">
                  <c:v>3.8305384970728509E-2</c:v>
                </c:pt>
                <c:pt idx="6">
                  <c:v>4.2165828430084602E-2</c:v>
                </c:pt>
                <c:pt idx="7">
                  <c:v>4.5559450802188581E-2</c:v>
                </c:pt>
                <c:pt idx="8">
                  <c:v>4.8549807776489672E-2</c:v>
                </c:pt>
                <c:pt idx="9">
                  <c:v>5.119091413233684E-2</c:v>
                </c:pt>
                <c:pt idx="10">
                  <c:v>6.0555283322582226E-2</c:v>
                </c:pt>
                <c:pt idx="11">
                  <c:v>7.1075851172966331E-2</c:v>
                </c:pt>
                <c:pt idx="12">
                  <c:v>7.468891241104475E-2</c:v>
                </c:pt>
                <c:pt idx="13">
                  <c:v>7.5295944975492454E-2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D35A-B748-AA9C-A18DDBCC187D}"/>
            </c:ext>
          </c:extLst>
        </c:ser>
        <c:ser>
          <c:idx val="15"/>
          <c:order val="7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vista'!$L$56:$L$69</c:f>
              <c:numCache>
                <c:formatCode>0.0000</c:formatCode>
                <c:ptCount val="14"/>
                <c:pt idx="0">
                  <c:v>1.0434022149073706E-2</c:v>
                </c:pt>
                <c:pt idx="1">
                  <c:v>1.9577188650165379E-2</c:v>
                </c:pt>
                <c:pt idx="2">
                  <c:v>2.7608274591751747E-2</c:v>
                </c:pt>
                <c:pt idx="3">
                  <c:v>3.4678864298727068E-2</c:v>
                </c:pt>
                <c:pt idx="4">
                  <c:v>4.0917832330383604E-2</c:v>
                </c:pt>
                <c:pt idx="5">
                  <c:v>4.6435032346112411E-2</c:v>
                </c:pt>
                <c:pt idx="6">
                  <c:v>5.132434287283779E-2</c:v>
                </c:pt>
                <c:pt idx="7">
                  <c:v>5.5666189352911892E-2</c:v>
                </c:pt>
                <c:pt idx="8">
                  <c:v>5.9529638404568291E-2</c:v>
                </c:pt>
                <c:pt idx="9">
                  <c:v>6.2974141627345465E-2</c:v>
                </c:pt>
                <c:pt idx="10">
                  <c:v>7.5485157821304313E-2</c:v>
                </c:pt>
                <c:pt idx="11">
                  <c:v>9.0406152055406058E-2</c:v>
                </c:pt>
                <c:pt idx="12">
                  <c:v>9.5993409988243295E-2</c:v>
                </c:pt>
                <c:pt idx="13">
                  <c:v>9.6998676694955002E-2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D35A-B748-AA9C-A18DDBCC187D}"/>
            </c:ext>
          </c:extLst>
        </c:ser>
        <c:ser>
          <c:idx val="4"/>
          <c:order val="8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vista'!$I$56:$I$69</c:f>
              <c:numCache>
                <c:formatCode>0.0000</c:formatCode>
                <c:ptCount val="14"/>
                <c:pt idx="0">
                  <c:v>3.9610112382905431E-3</c:v>
                </c:pt>
                <c:pt idx="1">
                  <c:v>7.3507071787863578E-3</c:v>
                </c:pt>
                <c:pt idx="2">
                  <c:v>1.0261091889882877E-2</c:v>
                </c:pt>
                <c:pt idx="3">
                  <c:v>1.2767937378098377E-2</c:v>
                </c:pt>
                <c:pt idx="4">
                  <c:v>1.4933879577240681E-2</c:v>
                </c:pt>
                <c:pt idx="5">
                  <c:v>1.6810882259141964E-2</c:v>
                </c:pt>
                <c:pt idx="6">
                  <c:v>1.8442205932133315E-2</c:v>
                </c:pt>
                <c:pt idx="7">
                  <c:v>1.9863987418554933E-2</c:v>
                </c:pt>
                <c:pt idx="8">
                  <c:v>2.1106511970154819E-2</c:v>
                </c:pt>
                <c:pt idx="9">
                  <c:v>2.2195241594103354E-2</c:v>
                </c:pt>
                <c:pt idx="10">
                  <c:v>2.5978651513600848E-2</c:v>
                </c:pt>
                <c:pt idx="11">
                  <c:v>3.0026362462802523E-2</c:v>
                </c:pt>
                <c:pt idx="12">
                  <c:v>3.1323759026809055E-2</c:v>
                </c:pt>
                <c:pt idx="13">
                  <c:v>3.1530791170634467E-2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D35A-B748-AA9C-A18DDBCC187D}"/>
            </c:ext>
          </c:extLst>
        </c:ser>
        <c:ser>
          <c:idx val="5"/>
          <c:order val="9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vista'!$J$56:$J$69</c:f>
              <c:numCache>
                <c:formatCode>0.0000</c:formatCode>
                <c:ptCount val="14"/>
                <c:pt idx="0">
                  <c:v>6.4424874746591429E-3</c:v>
                </c:pt>
                <c:pt idx="1">
                  <c:v>1.1978859824797329E-2</c:v>
                </c:pt>
                <c:pt idx="2">
                  <c:v>1.6751472601871986E-2</c:v>
                </c:pt>
                <c:pt idx="3">
                  <c:v>2.0878169049070625E-2</c:v>
                </c:pt>
                <c:pt idx="4">
                  <c:v>2.4456844923755376E-2</c:v>
                </c:pt>
                <c:pt idx="5">
                  <c:v>2.7569103050169717E-2</c:v>
                </c:pt>
                <c:pt idx="6">
                  <c:v>3.0283190468737332E-2</c:v>
                </c:pt>
                <c:pt idx="7">
                  <c:v>3.2656367898339637E-2</c:v>
                </c:pt>
                <c:pt idx="8">
                  <c:v>3.4736828219941417E-2</c:v>
                </c:pt>
                <c:pt idx="9">
                  <c:v>3.6565255330297142E-2</c:v>
                </c:pt>
                <c:pt idx="10">
                  <c:v>4.2967457639033674E-2</c:v>
                </c:pt>
                <c:pt idx="11">
                  <c:v>4.9943573549218891E-2</c:v>
                </c:pt>
                <c:pt idx="12">
                  <c:v>5.2237757026249408E-2</c:v>
                </c:pt>
                <c:pt idx="13">
                  <c:v>5.2610810137330703E-2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D35A-B748-AA9C-A18DDBCC187D}"/>
            </c:ext>
          </c:extLst>
        </c:ser>
        <c:ser>
          <c:idx val="6"/>
          <c:order val="10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vista'!$K$56:$K$69</c:f>
              <c:numCache>
                <c:formatCode>0.0000</c:formatCode>
                <c:ptCount val="14"/>
                <c:pt idx="0">
                  <c:v>8.8310159263630394E-3</c:v>
                </c:pt>
                <c:pt idx="1">
                  <c:v>1.6471797857683771E-2</c:v>
                </c:pt>
                <c:pt idx="2">
                  <c:v>2.3101671254463375E-2</c:v>
                </c:pt>
                <c:pt idx="3">
                  <c:v>2.887032893854061E-2</c:v>
                </c:pt>
                <c:pt idx="4">
                  <c:v>3.3903130269773027E-2</c:v>
                </c:pt>
                <c:pt idx="5">
                  <c:v>3.8305384970728509E-2</c:v>
                </c:pt>
                <c:pt idx="6">
                  <c:v>4.2165828430084602E-2</c:v>
                </c:pt>
                <c:pt idx="7">
                  <c:v>4.5559450802188581E-2</c:v>
                </c:pt>
                <c:pt idx="8">
                  <c:v>4.8549807776489672E-2</c:v>
                </c:pt>
                <c:pt idx="9">
                  <c:v>5.119091413233684E-2</c:v>
                </c:pt>
                <c:pt idx="10">
                  <c:v>6.0555283322582226E-2</c:v>
                </c:pt>
                <c:pt idx="11">
                  <c:v>7.1075851172966331E-2</c:v>
                </c:pt>
                <c:pt idx="12">
                  <c:v>7.468891241104475E-2</c:v>
                </c:pt>
                <c:pt idx="13">
                  <c:v>7.5295944975492454E-2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35A-B748-AA9C-A18DDBCC187D}"/>
            </c:ext>
          </c:extLst>
        </c:ser>
        <c:ser>
          <c:idx val="7"/>
          <c:order val="11"/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vista'!$L$56:$L$69</c:f>
              <c:numCache>
                <c:formatCode>0.0000</c:formatCode>
                <c:ptCount val="14"/>
                <c:pt idx="0">
                  <c:v>1.0434022149073706E-2</c:v>
                </c:pt>
                <c:pt idx="1">
                  <c:v>1.9577188650165379E-2</c:v>
                </c:pt>
                <c:pt idx="2">
                  <c:v>2.7608274591751747E-2</c:v>
                </c:pt>
                <c:pt idx="3">
                  <c:v>3.4678864298727068E-2</c:v>
                </c:pt>
                <c:pt idx="4">
                  <c:v>4.0917832330383604E-2</c:v>
                </c:pt>
                <c:pt idx="5">
                  <c:v>4.6435032346112411E-2</c:v>
                </c:pt>
                <c:pt idx="6">
                  <c:v>5.132434287283779E-2</c:v>
                </c:pt>
                <c:pt idx="7">
                  <c:v>5.5666189352911892E-2</c:v>
                </c:pt>
                <c:pt idx="8">
                  <c:v>5.9529638404568291E-2</c:v>
                </c:pt>
                <c:pt idx="9">
                  <c:v>6.2974141627345465E-2</c:v>
                </c:pt>
                <c:pt idx="10">
                  <c:v>7.5485157821304313E-2</c:v>
                </c:pt>
                <c:pt idx="11">
                  <c:v>9.0406152055406058E-2</c:v>
                </c:pt>
                <c:pt idx="12">
                  <c:v>9.5993409988243295E-2</c:v>
                </c:pt>
                <c:pt idx="13">
                  <c:v>9.6998676694955002E-2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D35A-B748-AA9C-A18DDBCC187D}"/>
            </c:ext>
          </c:extLst>
        </c:ser>
        <c:ser>
          <c:idx val="0"/>
          <c:order val="12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vista'!$I$56:$I$69</c:f>
              <c:numCache>
                <c:formatCode>0.0000</c:formatCode>
                <c:ptCount val="14"/>
                <c:pt idx="0">
                  <c:v>3.9610112382905431E-3</c:v>
                </c:pt>
                <c:pt idx="1">
                  <c:v>7.3507071787863578E-3</c:v>
                </c:pt>
                <c:pt idx="2">
                  <c:v>1.0261091889882877E-2</c:v>
                </c:pt>
                <c:pt idx="3">
                  <c:v>1.2767937378098377E-2</c:v>
                </c:pt>
                <c:pt idx="4">
                  <c:v>1.4933879577240681E-2</c:v>
                </c:pt>
                <c:pt idx="5">
                  <c:v>1.6810882259141964E-2</c:v>
                </c:pt>
                <c:pt idx="6">
                  <c:v>1.8442205932133315E-2</c:v>
                </c:pt>
                <c:pt idx="7">
                  <c:v>1.9863987418554933E-2</c:v>
                </c:pt>
                <c:pt idx="8">
                  <c:v>2.1106511970154819E-2</c:v>
                </c:pt>
                <c:pt idx="9">
                  <c:v>2.2195241594103354E-2</c:v>
                </c:pt>
                <c:pt idx="10">
                  <c:v>2.5978651513600848E-2</c:v>
                </c:pt>
                <c:pt idx="11">
                  <c:v>3.0026362462802523E-2</c:v>
                </c:pt>
                <c:pt idx="12">
                  <c:v>3.1323759026809055E-2</c:v>
                </c:pt>
                <c:pt idx="13">
                  <c:v>3.1530791170634467E-2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D35A-B748-AA9C-A18DDBCC187D}"/>
            </c:ext>
          </c:extLst>
        </c:ser>
        <c:ser>
          <c:idx val="1"/>
          <c:order val="13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vista'!$J$56:$J$69</c:f>
              <c:numCache>
                <c:formatCode>0.0000</c:formatCode>
                <c:ptCount val="14"/>
                <c:pt idx="0">
                  <c:v>6.4424874746591429E-3</c:v>
                </c:pt>
                <c:pt idx="1">
                  <c:v>1.1978859824797329E-2</c:v>
                </c:pt>
                <c:pt idx="2">
                  <c:v>1.6751472601871986E-2</c:v>
                </c:pt>
                <c:pt idx="3">
                  <c:v>2.0878169049070625E-2</c:v>
                </c:pt>
                <c:pt idx="4">
                  <c:v>2.4456844923755376E-2</c:v>
                </c:pt>
                <c:pt idx="5">
                  <c:v>2.7569103050169717E-2</c:v>
                </c:pt>
                <c:pt idx="6">
                  <c:v>3.0283190468737332E-2</c:v>
                </c:pt>
                <c:pt idx="7">
                  <c:v>3.2656367898339637E-2</c:v>
                </c:pt>
                <c:pt idx="8">
                  <c:v>3.4736828219941417E-2</c:v>
                </c:pt>
                <c:pt idx="9">
                  <c:v>3.6565255330297142E-2</c:v>
                </c:pt>
                <c:pt idx="10">
                  <c:v>4.2967457639033674E-2</c:v>
                </c:pt>
                <c:pt idx="11">
                  <c:v>4.9943573549218891E-2</c:v>
                </c:pt>
                <c:pt idx="12">
                  <c:v>5.2237757026249408E-2</c:v>
                </c:pt>
                <c:pt idx="13">
                  <c:v>5.2610810137330703E-2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D35A-B748-AA9C-A18DDBCC187D}"/>
            </c:ext>
          </c:extLst>
        </c:ser>
        <c:ser>
          <c:idx val="2"/>
          <c:order val="14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vista'!$K$56:$K$69</c:f>
              <c:numCache>
                <c:formatCode>0.0000</c:formatCode>
                <c:ptCount val="14"/>
                <c:pt idx="0">
                  <c:v>8.8310159263630394E-3</c:v>
                </c:pt>
                <c:pt idx="1">
                  <c:v>1.6471797857683771E-2</c:v>
                </c:pt>
                <c:pt idx="2">
                  <c:v>2.3101671254463375E-2</c:v>
                </c:pt>
                <c:pt idx="3">
                  <c:v>2.887032893854061E-2</c:v>
                </c:pt>
                <c:pt idx="4">
                  <c:v>3.3903130269773027E-2</c:v>
                </c:pt>
                <c:pt idx="5">
                  <c:v>3.8305384970728509E-2</c:v>
                </c:pt>
                <c:pt idx="6">
                  <c:v>4.2165828430084602E-2</c:v>
                </c:pt>
                <c:pt idx="7">
                  <c:v>4.5559450802188581E-2</c:v>
                </c:pt>
                <c:pt idx="8">
                  <c:v>4.8549807776489672E-2</c:v>
                </c:pt>
                <c:pt idx="9">
                  <c:v>5.119091413233684E-2</c:v>
                </c:pt>
                <c:pt idx="10">
                  <c:v>6.0555283322582226E-2</c:v>
                </c:pt>
                <c:pt idx="11">
                  <c:v>7.1075851172966331E-2</c:v>
                </c:pt>
                <c:pt idx="12">
                  <c:v>7.468891241104475E-2</c:v>
                </c:pt>
                <c:pt idx="13">
                  <c:v>7.5295944975492454E-2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D35A-B748-AA9C-A18DDBCC187D}"/>
            </c:ext>
          </c:extLst>
        </c:ser>
        <c:ser>
          <c:idx val="3"/>
          <c:order val="15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'Fattori di vista'!$H$56:$H$69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vista'!$L$56:$L$69</c:f>
              <c:numCache>
                <c:formatCode>0.0000</c:formatCode>
                <c:ptCount val="14"/>
                <c:pt idx="0">
                  <c:v>1.0434022149073706E-2</c:v>
                </c:pt>
                <c:pt idx="1">
                  <c:v>1.9577188650165379E-2</c:v>
                </c:pt>
                <c:pt idx="2">
                  <c:v>2.7608274591751747E-2</c:v>
                </c:pt>
                <c:pt idx="3">
                  <c:v>3.4678864298727068E-2</c:v>
                </c:pt>
                <c:pt idx="4">
                  <c:v>4.0917832330383604E-2</c:v>
                </c:pt>
                <c:pt idx="5">
                  <c:v>4.6435032346112411E-2</c:v>
                </c:pt>
                <c:pt idx="6">
                  <c:v>5.132434287283779E-2</c:v>
                </c:pt>
                <c:pt idx="7">
                  <c:v>5.5666189352911892E-2</c:v>
                </c:pt>
                <c:pt idx="8">
                  <c:v>5.9529638404568291E-2</c:v>
                </c:pt>
                <c:pt idx="9">
                  <c:v>6.2974141627345465E-2</c:v>
                </c:pt>
                <c:pt idx="10">
                  <c:v>7.5485157821304313E-2</c:v>
                </c:pt>
                <c:pt idx="11">
                  <c:v>9.0406152055406058E-2</c:v>
                </c:pt>
                <c:pt idx="12">
                  <c:v>9.5993409988243295E-2</c:v>
                </c:pt>
                <c:pt idx="13">
                  <c:v>9.6998676694955002E-2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D35A-B748-AA9C-A18DDBCC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67168"/>
        <c:axId val="95781248"/>
      </c:scatterChart>
      <c:valAx>
        <c:axId val="9576716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781248"/>
        <c:crosses val="autoZero"/>
        <c:crossBetween val="midCat"/>
      </c:valAx>
      <c:valAx>
        <c:axId val="957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576716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/>
              <a:t>Fattori di vista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'Fattori di vista'!$H$82:$H$95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vista'!$I$82:$I$95</c:f>
              <c:numCache>
                <c:formatCode>0.0000</c:formatCode>
                <c:ptCount val="14"/>
                <c:pt idx="0">
                  <c:v>3.8938754545907038E-3</c:v>
                </c:pt>
                <c:pt idx="1">
                  <c:v>7.2261189215187937E-3</c:v>
                </c:pt>
                <c:pt idx="2">
                  <c:v>1.0087175078189948E-2</c:v>
                </c:pt>
                <c:pt idx="3">
                  <c:v>1.2551531659825525E-2</c:v>
                </c:pt>
                <c:pt idx="4">
                  <c:v>1.4680762974236603E-2</c:v>
                </c:pt>
                <c:pt idx="5">
                  <c:v>1.6525952051359899E-2</c:v>
                </c:pt>
                <c:pt idx="6">
                  <c:v>1.8129626170571733E-2</c:v>
                </c:pt>
                <c:pt idx="7">
                  <c:v>1.9527309665698073E-2</c:v>
                </c:pt>
                <c:pt idx="8">
                  <c:v>2.0748774479135246E-2</c:v>
                </c:pt>
                <c:pt idx="9">
                  <c:v>2.1819051058610078E-2</c:v>
                </c:pt>
                <c:pt idx="10">
                  <c:v>2.5538335386251682E-2</c:v>
                </c:pt>
                <c:pt idx="11">
                  <c:v>2.9517441065127908E-2</c:v>
                </c:pt>
                <c:pt idx="12">
                  <c:v>3.0792847856863141E-2</c:v>
                </c:pt>
                <c:pt idx="13">
                  <c:v>3.0996370981301685E-2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89-054D-9F88-4D46A5B58519}"/>
            </c:ext>
          </c:extLst>
        </c:ser>
        <c:ser>
          <c:idx val="1"/>
          <c:order val="1"/>
          <c:marker>
            <c:symbol val="none"/>
          </c:marker>
          <c:xVal>
            <c:numRef>
              <c:f>'Fattori di vista'!$H$82:$H$95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vista'!$J$82:$J$95</c:f>
              <c:numCache>
                <c:formatCode>0.0000</c:formatCode>
                <c:ptCount val="14"/>
                <c:pt idx="0">
                  <c:v>6.3332927716988202E-3</c:v>
                </c:pt>
                <c:pt idx="1">
                  <c:v>1.1775828302343139E-2</c:v>
                </c:pt>
                <c:pt idx="2">
                  <c:v>1.6467549337433482E-2</c:v>
                </c:pt>
                <c:pt idx="3">
                  <c:v>2.0524301777052483E-2</c:v>
                </c:pt>
                <c:pt idx="4">
                  <c:v>2.4042322128437495E-2</c:v>
                </c:pt>
                <c:pt idx="5">
                  <c:v>2.7101830117115998E-2</c:v>
                </c:pt>
                <c:pt idx="6">
                  <c:v>2.9769916054012979E-2</c:v>
                </c:pt>
                <c:pt idx="7">
                  <c:v>3.2102870137350838E-2</c:v>
                </c:pt>
                <c:pt idx="8">
                  <c:v>3.4148068419603432E-2</c:v>
                </c:pt>
                <c:pt idx="9">
                  <c:v>3.5945505239953129E-2</c:v>
                </c:pt>
                <c:pt idx="10">
                  <c:v>4.2239195645151752E-2</c:v>
                </c:pt>
                <c:pt idx="11">
                  <c:v>4.9097072302621975E-2</c:v>
                </c:pt>
                <c:pt idx="12">
                  <c:v>5.1352371313940111E-2</c:v>
                </c:pt>
                <c:pt idx="13">
                  <c:v>5.1719101490935275E-2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89-054D-9F88-4D46A5B58519}"/>
            </c:ext>
          </c:extLst>
        </c:ser>
        <c:ser>
          <c:idx val="2"/>
          <c:order val="2"/>
          <c:marker>
            <c:symbol val="none"/>
          </c:marker>
          <c:xVal>
            <c:numRef>
              <c:f>'Fattori di vista'!$H$82:$H$95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vista'!$K$82:$K$95</c:f>
              <c:numCache>
                <c:formatCode>0.0000</c:formatCode>
                <c:ptCount val="14"/>
                <c:pt idx="0">
                  <c:v>8.6813376903229905E-3</c:v>
                </c:pt>
                <c:pt idx="1">
                  <c:v>1.6192614843146762E-2</c:v>
                </c:pt>
                <c:pt idx="2">
                  <c:v>2.2710117504387728E-2</c:v>
                </c:pt>
                <c:pt idx="3">
                  <c:v>2.8381001329412809E-2</c:v>
                </c:pt>
                <c:pt idx="4">
                  <c:v>3.3328500943166715E-2</c:v>
                </c:pt>
                <c:pt idx="5">
                  <c:v>3.7656141157665322E-2</c:v>
                </c:pt>
                <c:pt idx="6">
                  <c:v>4.1451153371947581E-2</c:v>
                </c:pt>
                <c:pt idx="7">
                  <c:v>4.478725672079556E-2</c:v>
                </c:pt>
                <c:pt idx="8">
                  <c:v>4.7726929678583073E-2</c:v>
                </c:pt>
                <c:pt idx="9">
                  <c:v>5.0323271519924363E-2</c:v>
                </c:pt>
                <c:pt idx="10">
                  <c:v>5.9528922588301184E-2</c:v>
                </c:pt>
                <c:pt idx="11">
                  <c:v>6.9871175729356735E-2</c:v>
                </c:pt>
                <c:pt idx="12">
                  <c:v>7.3422998641366033E-2</c:v>
                </c:pt>
                <c:pt idx="13">
                  <c:v>7.4019742518280737E-2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89-054D-9F88-4D46A5B58519}"/>
            </c:ext>
          </c:extLst>
        </c:ser>
        <c:ser>
          <c:idx val="3"/>
          <c:order val="3"/>
          <c:marker>
            <c:symbol val="none"/>
          </c:marker>
          <c:xVal>
            <c:numRef>
              <c:f>'Fattori di vista'!$H$82:$H$95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vista'!$L$82:$L$95</c:f>
              <c:numCache>
                <c:formatCode>0.0000</c:formatCode>
                <c:ptCount val="14"/>
                <c:pt idx="0">
                  <c:v>1.0257174316038559E-2</c:v>
                </c:pt>
                <c:pt idx="1">
                  <c:v>1.9245371893382917E-2</c:v>
                </c:pt>
                <c:pt idx="2">
                  <c:v>2.7140337734264434E-2</c:v>
                </c:pt>
                <c:pt idx="3">
                  <c:v>3.4091086937731697E-2</c:v>
                </c:pt>
                <c:pt idx="4">
                  <c:v>4.0224309748512703E-2</c:v>
                </c:pt>
                <c:pt idx="5">
                  <c:v>4.5647997899568145E-2</c:v>
                </c:pt>
                <c:pt idx="6">
                  <c:v>5.0454438756349022E-2</c:v>
                </c:pt>
                <c:pt idx="7">
                  <c:v>5.4722694618116789E-2</c:v>
                </c:pt>
                <c:pt idx="8">
                  <c:v>5.8520661482456972E-2</c:v>
                </c:pt>
                <c:pt idx="9">
                  <c:v>6.1906783294678594E-2</c:v>
                </c:pt>
                <c:pt idx="10">
                  <c:v>7.4205748366705945E-2</c:v>
                </c:pt>
                <c:pt idx="11">
                  <c:v>8.887384439345003E-2</c:v>
                </c:pt>
                <c:pt idx="12">
                  <c:v>9.4366403039290031E-2</c:v>
                </c:pt>
                <c:pt idx="13">
                  <c:v>9.5354631327243922E-2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89-054D-9F88-4D46A5B5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2928"/>
        <c:axId val="97134464"/>
      </c:scatterChart>
      <c:valAx>
        <c:axId val="9713292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4464"/>
        <c:crosses val="autoZero"/>
        <c:crossBetween val="midCat"/>
      </c:valAx>
      <c:valAx>
        <c:axId val="971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292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/>
              <a:t>Fattori di vista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'Fattori di vista'!$H$109:$H$122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vista'!$I$109:$I$122</c:f>
              <c:numCache>
                <c:formatCode>0.0000</c:formatCode>
                <c:ptCount val="14"/>
                <c:pt idx="0">
                  <c:v>4.0281470219903828E-3</c:v>
                </c:pt>
                <c:pt idx="1">
                  <c:v>7.4752954360539229E-3</c:v>
                </c:pt>
                <c:pt idx="2">
                  <c:v>1.0435008701575807E-2</c:v>
                </c:pt>
                <c:pt idx="3">
                  <c:v>1.2984343096371231E-2</c:v>
                </c:pt>
                <c:pt idx="4">
                  <c:v>1.518699618024476E-2</c:v>
                </c:pt>
                <c:pt idx="5">
                  <c:v>1.7095812466924029E-2</c:v>
                </c:pt>
                <c:pt idx="6">
                  <c:v>1.8754785693694896E-2</c:v>
                </c:pt>
                <c:pt idx="7">
                  <c:v>2.0200665171411798E-2</c:v>
                </c:pt>
                <c:pt idx="8">
                  <c:v>2.1464249461174392E-2</c:v>
                </c:pt>
                <c:pt idx="9">
                  <c:v>2.2571432129596631E-2</c:v>
                </c:pt>
                <c:pt idx="10">
                  <c:v>2.6418967640950013E-2</c:v>
                </c:pt>
                <c:pt idx="11">
                  <c:v>3.0535283860477141E-2</c:v>
                </c:pt>
                <c:pt idx="12">
                  <c:v>3.1854670196754968E-2</c:v>
                </c:pt>
                <c:pt idx="13">
                  <c:v>3.2065211359967254E-2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89-054D-9F88-4D46A5B58519}"/>
            </c:ext>
          </c:extLst>
        </c:ser>
        <c:ser>
          <c:idx val="1"/>
          <c:order val="1"/>
          <c:marker>
            <c:symbol val="none"/>
          </c:marker>
          <c:xVal>
            <c:numRef>
              <c:f>'Fattori di vista'!$H$109:$H$122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vista'!$J$109:$J$122</c:f>
              <c:numCache>
                <c:formatCode>0.0000</c:formatCode>
                <c:ptCount val="14"/>
                <c:pt idx="0">
                  <c:v>6.5516821776194683E-3</c:v>
                </c:pt>
                <c:pt idx="1">
                  <c:v>1.2181891347251521E-2</c:v>
                </c:pt>
                <c:pt idx="2">
                  <c:v>1.7035395866310494E-2</c:v>
                </c:pt>
                <c:pt idx="3">
                  <c:v>2.1232036321088773E-2</c:v>
                </c:pt>
                <c:pt idx="4">
                  <c:v>2.4871367719073265E-2</c:v>
                </c:pt>
                <c:pt idx="5">
                  <c:v>2.8036375983223442E-2</c:v>
                </c:pt>
                <c:pt idx="6">
                  <c:v>3.0796464883461695E-2</c:v>
                </c:pt>
                <c:pt idx="7">
                  <c:v>3.3209865659328444E-2</c:v>
                </c:pt>
                <c:pt idx="8">
                  <c:v>3.5325588020279408E-2</c:v>
                </c:pt>
                <c:pt idx="9">
                  <c:v>3.7185005420641161E-2</c:v>
                </c:pt>
                <c:pt idx="10">
                  <c:v>4.3695719632915603E-2</c:v>
                </c:pt>
                <c:pt idx="11">
                  <c:v>5.0790074795815827E-2</c:v>
                </c:pt>
                <c:pt idx="12">
                  <c:v>5.3123142738558726E-2</c:v>
                </c:pt>
                <c:pt idx="13">
                  <c:v>5.3502518783726138E-2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89-054D-9F88-4D46A5B58519}"/>
            </c:ext>
          </c:extLst>
        </c:ser>
        <c:ser>
          <c:idx val="2"/>
          <c:order val="2"/>
          <c:marker>
            <c:symbol val="none"/>
          </c:marker>
          <c:xVal>
            <c:numRef>
              <c:f>'Fattori di vista'!$H$109:$H$122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vista'!$K$109:$K$122</c:f>
              <c:numCache>
                <c:formatCode>0.0000</c:formatCode>
                <c:ptCount val="14"/>
                <c:pt idx="0">
                  <c:v>8.9806941624030936E-3</c:v>
                </c:pt>
                <c:pt idx="1">
                  <c:v>1.6750980872220787E-2</c:v>
                </c:pt>
                <c:pt idx="2">
                  <c:v>2.3493225004539028E-2</c:v>
                </c:pt>
                <c:pt idx="3">
                  <c:v>2.9359656547668422E-2</c:v>
                </c:pt>
                <c:pt idx="4">
                  <c:v>3.4477759596379359E-2</c:v>
                </c:pt>
                <c:pt idx="5">
                  <c:v>3.895462878379171E-2</c:v>
                </c:pt>
                <c:pt idx="6">
                  <c:v>4.2880503488221637E-2</c:v>
                </c:pt>
                <c:pt idx="7">
                  <c:v>4.6331644883581616E-2</c:v>
                </c:pt>
                <c:pt idx="8">
                  <c:v>4.9372685874396284E-2</c:v>
                </c:pt>
                <c:pt idx="9">
                  <c:v>5.2058556744749337E-2</c:v>
                </c:pt>
                <c:pt idx="10">
                  <c:v>6.158164405686329E-2</c:v>
                </c:pt>
                <c:pt idx="11">
                  <c:v>7.2280526616575941E-2</c:v>
                </c:pt>
                <c:pt idx="12">
                  <c:v>7.5954826180723481E-2</c:v>
                </c:pt>
                <c:pt idx="13">
                  <c:v>7.6572147432704199E-2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89-054D-9F88-4D46A5B58519}"/>
            </c:ext>
          </c:extLst>
        </c:ser>
        <c:ser>
          <c:idx val="3"/>
          <c:order val="3"/>
          <c:marker>
            <c:symbol val="none"/>
          </c:marker>
          <c:xVal>
            <c:numRef>
              <c:f>'Fattori di vista'!$H$109:$H$122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vista'!$L$109:$L$122</c:f>
              <c:numCache>
                <c:formatCode>0.0000</c:formatCode>
                <c:ptCount val="14"/>
                <c:pt idx="0">
                  <c:v>1.0610869982108855E-2</c:v>
                </c:pt>
                <c:pt idx="1">
                  <c:v>1.9909005406947844E-2</c:v>
                </c:pt>
                <c:pt idx="2">
                  <c:v>2.807621144923907E-2</c:v>
                </c:pt>
                <c:pt idx="3">
                  <c:v>3.5266641659722445E-2</c:v>
                </c:pt>
                <c:pt idx="4">
                  <c:v>4.1611354912254518E-2</c:v>
                </c:pt>
                <c:pt idx="5">
                  <c:v>4.7222066792656697E-2</c:v>
                </c:pt>
                <c:pt idx="6">
                  <c:v>5.2194246989326572E-2</c:v>
                </c:pt>
                <c:pt idx="7">
                  <c:v>5.6609684087707023E-2</c:v>
                </c:pt>
                <c:pt idx="8">
                  <c:v>6.0538615326679625E-2</c:v>
                </c:pt>
                <c:pt idx="9">
                  <c:v>6.4041499960012335E-2</c:v>
                </c:pt>
                <c:pt idx="10">
                  <c:v>7.6764567275902709E-2</c:v>
                </c:pt>
                <c:pt idx="11">
                  <c:v>9.19384597173621E-2</c:v>
                </c:pt>
                <c:pt idx="12">
                  <c:v>9.7620416937196572E-2</c:v>
                </c:pt>
                <c:pt idx="13">
                  <c:v>9.8642722062666124E-2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89-054D-9F88-4D46A5B5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75040"/>
        <c:axId val="97176576"/>
      </c:scatterChart>
      <c:valAx>
        <c:axId val="97175040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76576"/>
        <c:crosses val="autoZero"/>
        <c:crossBetween val="midCat"/>
      </c:valAx>
      <c:valAx>
        <c:axId val="971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75040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/>
              <a:t>Fattori di vista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'Fattori di vista'!$H$136:$H$149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vista'!$I$136:$I$149</c:f>
              <c:numCache>
                <c:formatCode>0.0000</c:formatCode>
                <c:ptCount val="14"/>
                <c:pt idx="0">
                  <c:v>3.8938754545907038E-3</c:v>
                </c:pt>
                <c:pt idx="1">
                  <c:v>7.2261189215187937E-3</c:v>
                </c:pt>
                <c:pt idx="2">
                  <c:v>1.0087175078189948E-2</c:v>
                </c:pt>
                <c:pt idx="3">
                  <c:v>1.2551531659825525E-2</c:v>
                </c:pt>
                <c:pt idx="4">
                  <c:v>1.4680762974236603E-2</c:v>
                </c:pt>
                <c:pt idx="5">
                  <c:v>1.6525952051359899E-2</c:v>
                </c:pt>
                <c:pt idx="6">
                  <c:v>1.8129626170571733E-2</c:v>
                </c:pt>
                <c:pt idx="7">
                  <c:v>1.9527309665698073E-2</c:v>
                </c:pt>
                <c:pt idx="8">
                  <c:v>2.0748774479135246E-2</c:v>
                </c:pt>
                <c:pt idx="9">
                  <c:v>2.1819051058610078E-2</c:v>
                </c:pt>
                <c:pt idx="10">
                  <c:v>2.5538335386251682E-2</c:v>
                </c:pt>
                <c:pt idx="11">
                  <c:v>2.9517441065127908E-2</c:v>
                </c:pt>
                <c:pt idx="12">
                  <c:v>3.0792847856863141E-2</c:v>
                </c:pt>
                <c:pt idx="13">
                  <c:v>3.0996370981301685E-2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89-054D-9F88-4D46A5B58519}"/>
            </c:ext>
          </c:extLst>
        </c:ser>
        <c:ser>
          <c:idx val="1"/>
          <c:order val="1"/>
          <c:marker>
            <c:symbol val="none"/>
          </c:marker>
          <c:xVal>
            <c:numRef>
              <c:f>'Fattori di vista'!$H$136:$H$149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vista'!$J$136:$J$149</c:f>
              <c:numCache>
                <c:formatCode>0.0000</c:formatCode>
                <c:ptCount val="14"/>
                <c:pt idx="0">
                  <c:v>6.3332927716988202E-3</c:v>
                </c:pt>
                <c:pt idx="1">
                  <c:v>1.1775828302343139E-2</c:v>
                </c:pt>
                <c:pt idx="2">
                  <c:v>1.6467549337433482E-2</c:v>
                </c:pt>
                <c:pt idx="3">
                  <c:v>2.0524301777052483E-2</c:v>
                </c:pt>
                <c:pt idx="4">
                  <c:v>2.4042322128437495E-2</c:v>
                </c:pt>
                <c:pt idx="5">
                  <c:v>2.7101830117115998E-2</c:v>
                </c:pt>
                <c:pt idx="6">
                  <c:v>2.9769916054012979E-2</c:v>
                </c:pt>
                <c:pt idx="7">
                  <c:v>3.2102870137350838E-2</c:v>
                </c:pt>
                <c:pt idx="8">
                  <c:v>3.4148068419603432E-2</c:v>
                </c:pt>
                <c:pt idx="9">
                  <c:v>3.5945505239953129E-2</c:v>
                </c:pt>
                <c:pt idx="10">
                  <c:v>4.2239195645151752E-2</c:v>
                </c:pt>
                <c:pt idx="11">
                  <c:v>4.9097072302621975E-2</c:v>
                </c:pt>
                <c:pt idx="12">
                  <c:v>5.1352371313940111E-2</c:v>
                </c:pt>
                <c:pt idx="13">
                  <c:v>5.1719101490935275E-2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89-054D-9F88-4D46A5B58519}"/>
            </c:ext>
          </c:extLst>
        </c:ser>
        <c:ser>
          <c:idx val="2"/>
          <c:order val="2"/>
          <c:marker>
            <c:symbol val="none"/>
          </c:marker>
          <c:xVal>
            <c:numRef>
              <c:f>'Fattori di vista'!$H$136:$H$149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vista'!$K$136:$K$149</c:f>
              <c:numCache>
                <c:formatCode>0.0000</c:formatCode>
                <c:ptCount val="14"/>
                <c:pt idx="0">
                  <c:v>8.6813376903229905E-3</c:v>
                </c:pt>
                <c:pt idx="1">
                  <c:v>1.6192614843146762E-2</c:v>
                </c:pt>
                <c:pt idx="2">
                  <c:v>2.2710117504387728E-2</c:v>
                </c:pt>
                <c:pt idx="3">
                  <c:v>2.8381001329412809E-2</c:v>
                </c:pt>
                <c:pt idx="4">
                  <c:v>3.3328500943166715E-2</c:v>
                </c:pt>
                <c:pt idx="5">
                  <c:v>3.7656141157665322E-2</c:v>
                </c:pt>
                <c:pt idx="6">
                  <c:v>4.1451153371947581E-2</c:v>
                </c:pt>
                <c:pt idx="7">
                  <c:v>4.478725672079556E-2</c:v>
                </c:pt>
                <c:pt idx="8">
                  <c:v>4.7726929678583073E-2</c:v>
                </c:pt>
                <c:pt idx="9">
                  <c:v>5.0323271519924363E-2</c:v>
                </c:pt>
                <c:pt idx="10">
                  <c:v>5.9528922588301184E-2</c:v>
                </c:pt>
                <c:pt idx="11">
                  <c:v>6.9871175729356735E-2</c:v>
                </c:pt>
                <c:pt idx="12">
                  <c:v>7.3422998641366033E-2</c:v>
                </c:pt>
                <c:pt idx="13">
                  <c:v>7.4019742518280737E-2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89-054D-9F88-4D46A5B58519}"/>
            </c:ext>
          </c:extLst>
        </c:ser>
        <c:ser>
          <c:idx val="3"/>
          <c:order val="3"/>
          <c:marker>
            <c:symbol val="none"/>
          </c:marker>
          <c:xVal>
            <c:numRef>
              <c:f>'Fattori di vista'!$H$136:$H$149</c:f>
              <c:numCache>
                <c:formatCode>General</c:formatCode>
                <c:ptCount val="1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  <c:pt idx="10">
                  <c:v>1.5</c:v>
                </c:pt>
                <c:pt idx="11">
                  <c:v>3</c:v>
                </c:pt>
                <c:pt idx="12">
                  <c:v>6</c:v>
                </c:pt>
                <c:pt idx="13">
                  <c:v>10</c:v>
                </c:pt>
              </c:numCache>
            </c:numRef>
          </c:xVal>
          <c:yVal>
            <c:numRef>
              <c:f>'Fattori di vista'!$L$136:$L$149</c:f>
              <c:numCache>
                <c:formatCode>0.0000</c:formatCode>
                <c:ptCount val="14"/>
                <c:pt idx="0">
                  <c:v>1.0257174316038559E-2</c:v>
                </c:pt>
                <c:pt idx="1">
                  <c:v>1.9245371893382917E-2</c:v>
                </c:pt>
                <c:pt idx="2">
                  <c:v>2.7140337734264434E-2</c:v>
                </c:pt>
                <c:pt idx="3">
                  <c:v>3.4091086937731697E-2</c:v>
                </c:pt>
                <c:pt idx="4">
                  <c:v>4.0224309748512703E-2</c:v>
                </c:pt>
                <c:pt idx="5">
                  <c:v>4.5647997899568145E-2</c:v>
                </c:pt>
                <c:pt idx="6">
                  <c:v>5.0454438756349022E-2</c:v>
                </c:pt>
                <c:pt idx="7">
                  <c:v>5.4722694618116789E-2</c:v>
                </c:pt>
                <c:pt idx="8">
                  <c:v>5.8520661482456972E-2</c:v>
                </c:pt>
                <c:pt idx="9">
                  <c:v>6.1906783294678594E-2</c:v>
                </c:pt>
                <c:pt idx="10">
                  <c:v>7.4205748366705945E-2</c:v>
                </c:pt>
                <c:pt idx="11">
                  <c:v>8.887384439345003E-2</c:v>
                </c:pt>
                <c:pt idx="12">
                  <c:v>9.4366403039290031E-2</c:v>
                </c:pt>
                <c:pt idx="13">
                  <c:v>9.5354631327243922E-2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F89-054D-9F88-4D46A5B5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282688"/>
        <c:axId val="97288576"/>
      </c:scatterChart>
      <c:valAx>
        <c:axId val="9728268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288576"/>
        <c:crosses val="autoZero"/>
        <c:crossBetween val="midCat"/>
      </c:valAx>
      <c:valAx>
        <c:axId val="9728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282688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chart" Target="../charts/chart3.xml"/><Relationship Id="rId18" Type="http://schemas.openxmlformats.org/officeDocument/2006/relationships/image" Target="../media/image12.png"/><Relationship Id="rId3" Type="http://schemas.openxmlformats.org/officeDocument/2006/relationships/image" Target="../media/image3.png"/><Relationship Id="rId21" Type="http://schemas.openxmlformats.org/officeDocument/2006/relationships/image" Target="../media/image15.png"/><Relationship Id="rId7" Type="http://schemas.openxmlformats.org/officeDocument/2006/relationships/image" Target="../media/image6.png"/><Relationship Id="rId12" Type="http://schemas.openxmlformats.org/officeDocument/2006/relationships/chart" Target="../charts/chart2.xml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chart" Target="../charts/chart1.xml"/><Relationship Id="rId5" Type="http://schemas.openxmlformats.org/officeDocument/2006/relationships/image" Target="../media/image5.png"/><Relationship Id="rId15" Type="http://schemas.openxmlformats.org/officeDocument/2006/relationships/image" Target="../media/image9.JPG"/><Relationship Id="rId23" Type="http://schemas.openxmlformats.org/officeDocument/2006/relationships/image" Target="../media/image17.png"/><Relationship Id="rId10" Type="http://schemas.openxmlformats.org/officeDocument/2006/relationships/image" Target="../media/image8.png"/><Relationship Id="rId19" Type="http://schemas.openxmlformats.org/officeDocument/2006/relationships/image" Target="../media/image13.pn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chart" Target="../charts/chart4.xml"/><Relationship Id="rId22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16</xdr:row>
      <xdr:rowOff>101600</xdr:rowOff>
    </xdr:from>
    <xdr:to>
      <xdr:col>5</xdr:col>
      <xdr:colOff>266700</xdr:colOff>
      <xdr:row>20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3352800"/>
          <a:ext cx="3924300" cy="7493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12</xdr:row>
      <xdr:rowOff>76200</xdr:rowOff>
    </xdr:from>
    <xdr:to>
      <xdr:col>3</xdr:col>
      <xdr:colOff>508000</xdr:colOff>
      <xdr:row>15</xdr:row>
      <xdr:rowOff>12700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 flipH="1" flipV="1">
          <a:off x="495300" y="2514600"/>
          <a:ext cx="2489200" cy="546100"/>
        </a:xfrm>
        <a:prstGeom prst="rect">
          <a:avLst/>
        </a:prstGeom>
      </xdr:spPr>
    </xdr:pic>
    <xdr:clientData/>
  </xdr:twoCellAnchor>
  <xdr:twoCellAnchor editAs="oneCell">
    <xdr:from>
      <xdr:col>0</xdr:col>
      <xdr:colOff>584200</xdr:colOff>
      <xdr:row>6</xdr:row>
      <xdr:rowOff>177800</xdr:rowOff>
    </xdr:from>
    <xdr:to>
      <xdr:col>6</xdr:col>
      <xdr:colOff>571500</xdr:colOff>
      <xdr:row>11</xdr:row>
      <xdr:rowOff>38100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4200" y="1397000"/>
          <a:ext cx="48641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21</xdr:row>
      <xdr:rowOff>165100</xdr:rowOff>
    </xdr:from>
    <xdr:to>
      <xdr:col>12</xdr:col>
      <xdr:colOff>546100</xdr:colOff>
      <xdr:row>39</xdr:row>
      <xdr:rowOff>78339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700" y="4432300"/>
          <a:ext cx="9906000" cy="3570839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48</xdr:row>
      <xdr:rowOff>63500</xdr:rowOff>
    </xdr:from>
    <xdr:to>
      <xdr:col>4</xdr:col>
      <xdr:colOff>832537</xdr:colOff>
      <xdr:row>60</xdr:row>
      <xdr:rowOff>133350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499" y="10464800"/>
          <a:ext cx="3994838" cy="258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129846</xdr:colOff>
      <xdr:row>60</xdr:row>
      <xdr:rowOff>146274</xdr:rowOff>
    </xdr:from>
    <xdr:to>
      <xdr:col>5</xdr:col>
      <xdr:colOff>57150</xdr:colOff>
      <xdr:row>71</xdr:row>
      <xdr:rowOff>191077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9846" y="13062174"/>
          <a:ext cx="4118304" cy="234985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74</xdr:row>
      <xdr:rowOff>76490</xdr:rowOff>
    </xdr:from>
    <xdr:to>
      <xdr:col>4</xdr:col>
      <xdr:colOff>685801</xdr:colOff>
      <xdr:row>88</xdr:row>
      <xdr:rowOff>203199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7651" y="15926090"/>
          <a:ext cx="3790950" cy="3066759"/>
        </a:xfrm>
        <a:prstGeom prst="rect">
          <a:avLst/>
        </a:prstGeom>
      </xdr:spPr>
    </xdr:pic>
    <xdr:clientData/>
  </xdr:twoCellAnchor>
  <xdr:twoCellAnchor editAs="oneCell">
    <xdr:from>
      <xdr:col>0</xdr:col>
      <xdr:colOff>398517</xdr:colOff>
      <xdr:row>89</xdr:row>
      <xdr:rowOff>171450</xdr:rowOff>
    </xdr:from>
    <xdr:to>
      <xdr:col>5</xdr:col>
      <xdr:colOff>300342</xdr:colOff>
      <xdr:row>98</xdr:row>
      <xdr:rowOff>152400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8517" y="19164300"/>
          <a:ext cx="4092825" cy="1866900"/>
        </a:xfrm>
        <a:prstGeom prst="rect">
          <a:avLst/>
        </a:prstGeom>
      </xdr:spPr>
    </xdr:pic>
    <xdr:clientData/>
  </xdr:twoCellAnchor>
  <xdr:twoCellAnchor>
    <xdr:from>
      <xdr:col>12</xdr:col>
      <xdr:colOff>463550</xdr:colOff>
      <xdr:row>48</xdr:row>
      <xdr:rowOff>0</xdr:rowOff>
    </xdr:from>
    <xdr:to>
      <xdr:col>21</xdr:col>
      <xdr:colOff>12700</xdr:colOff>
      <xdr:row>72</xdr:row>
      <xdr:rowOff>12700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516262</xdr:colOff>
      <xdr:row>74</xdr:row>
      <xdr:rowOff>37259</xdr:rowOff>
    </xdr:from>
    <xdr:to>
      <xdr:col>21</xdr:col>
      <xdr:colOff>77347</xdr:colOff>
      <xdr:row>98</xdr:row>
      <xdr:rowOff>88059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573412</xdr:colOff>
      <xdr:row>100</xdr:row>
      <xdr:rowOff>170609</xdr:rowOff>
    </xdr:from>
    <xdr:to>
      <xdr:col>21</xdr:col>
      <xdr:colOff>121797</xdr:colOff>
      <xdr:row>124</xdr:row>
      <xdr:rowOff>164259</xdr:rowOff>
    </xdr:to>
    <xdr:graphicFrame macro="">
      <xdr:nvGraphicFramePr>
        <xdr:cNvPr id="20" name="Gra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573412</xdr:colOff>
      <xdr:row>127</xdr:row>
      <xdr:rowOff>170609</xdr:rowOff>
    </xdr:from>
    <xdr:to>
      <xdr:col>21</xdr:col>
      <xdr:colOff>121797</xdr:colOff>
      <xdr:row>151</xdr:row>
      <xdr:rowOff>164259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63500</xdr:colOff>
      <xdr:row>102</xdr:row>
      <xdr:rowOff>31750</xdr:rowOff>
    </xdr:from>
    <xdr:to>
      <xdr:col>5</xdr:col>
      <xdr:colOff>0</xdr:colOff>
      <xdr:row>125</xdr:row>
      <xdr:rowOff>107950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20161250"/>
          <a:ext cx="3238500" cy="44577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128</xdr:row>
      <xdr:rowOff>127000</xdr:rowOff>
    </xdr:from>
    <xdr:to>
      <xdr:col>5</xdr:col>
      <xdr:colOff>187325</xdr:colOff>
      <xdr:row>151</xdr:row>
      <xdr:rowOff>107950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5304750"/>
          <a:ext cx="3457575" cy="436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</xdr:colOff>
      <xdr:row>154</xdr:row>
      <xdr:rowOff>135468</xdr:rowOff>
    </xdr:from>
    <xdr:to>
      <xdr:col>11</xdr:col>
      <xdr:colOff>694267</xdr:colOff>
      <xdr:row>165</xdr:row>
      <xdr:rowOff>139113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D5883973-3337-E348-AC36-B8F027F94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00" y="32122535"/>
          <a:ext cx="9144000" cy="223884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154</xdr:row>
      <xdr:rowOff>84666</xdr:rowOff>
    </xdr:from>
    <xdr:to>
      <xdr:col>20</xdr:col>
      <xdr:colOff>376767</xdr:colOff>
      <xdr:row>180</xdr:row>
      <xdr:rowOff>16933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9FEC1A90-24DC-1448-B0FF-C87608C4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160000" y="32071733"/>
          <a:ext cx="7150100" cy="5486400"/>
        </a:xfrm>
        <a:prstGeom prst="rect">
          <a:avLst/>
        </a:prstGeom>
      </xdr:spPr>
    </xdr:pic>
    <xdr:clientData/>
  </xdr:twoCellAnchor>
  <xdr:twoCellAnchor editAs="oneCell">
    <xdr:from>
      <xdr:col>35</xdr:col>
      <xdr:colOff>597507</xdr:colOff>
      <xdr:row>101</xdr:row>
      <xdr:rowOff>118532</xdr:rowOff>
    </xdr:from>
    <xdr:to>
      <xdr:col>44</xdr:col>
      <xdr:colOff>719668</xdr:colOff>
      <xdr:row>147</xdr:row>
      <xdr:rowOff>41046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A4FD6E1-C180-BA44-B508-940A7E8C7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9172507" y="18987103"/>
          <a:ext cx="7470018" cy="8358943"/>
        </a:xfrm>
        <a:prstGeom prst="rect">
          <a:avLst/>
        </a:prstGeom>
      </xdr:spPr>
    </xdr:pic>
    <xdr:clientData/>
  </xdr:twoCellAnchor>
  <xdr:twoCellAnchor editAs="oneCell">
    <xdr:from>
      <xdr:col>24</xdr:col>
      <xdr:colOff>614439</xdr:colOff>
      <xdr:row>105</xdr:row>
      <xdr:rowOff>4217</xdr:rowOff>
    </xdr:from>
    <xdr:to>
      <xdr:col>33</xdr:col>
      <xdr:colOff>736601</xdr:colOff>
      <xdr:row>151</xdr:row>
      <xdr:rowOff>81684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C6EFE5AC-8B0D-714F-9E36-70BE6295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385250" y="22109082"/>
          <a:ext cx="7536216" cy="9619629"/>
        </a:xfrm>
        <a:prstGeom prst="rect">
          <a:avLst/>
        </a:prstGeom>
      </xdr:spPr>
    </xdr:pic>
    <xdr:clientData/>
  </xdr:twoCellAnchor>
  <xdr:twoCellAnchor editAs="oneCell">
    <xdr:from>
      <xdr:col>34</xdr:col>
      <xdr:colOff>268517</xdr:colOff>
      <xdr:row>43</xdr:row>
      <xdr:rowOff>152398</xdr:rowOff>
    </xdr:from>
    <xdr:to>
      <xdr:col>43</xdr:col>
      <xdr:colOff>390677</xdr:colOff>
      <xdr:row>88</xdr:row>
      <xdr:rowOff>103443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D350FA21-8F4D-2248-B4E4-422AE189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277166" y="9282668"/>
          <a:ext cx="7536214" cy="9355910"/>
        </a:xfrm>
        <a:prstGeom prst="rect">
          <a:avLst/>
        </a:prstGeom>
      </xdr:spPr>
    </xdr:pic>
    <xdr:clientData/>
  </xdr:twoCellAnchor>
  <xdr:twoCellAnchor editAs="oneCell">
    <xdr:from>
      <xdr:col>22</xdr:col>
      <xdr:colOff>795867</xdr:colOff>
      <xdr:row>43</xdr:row>
      <xdr:rowOff>0</xdr:rowOff>
    </xdr:from>
    <xdr:to>
      <xdr:col>32</xdr:col>
      <xdr:colOff>101601</xdr:colOff>
      <xdr:row>90</xdr:row>
      <xdr:rowOff>149407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B817A1-570F-974C-A29E-C99F9FE5F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422534" y="9076267"/>
          <a:ext cx="7772400" cy="9869140"/>
        </a:xfrm>
        <a:prstGeom prst="rect">
          <a:avLst/>
        </a:prstGeom>
      </xdr:spPr>
    </xdr:pic>
    <xdr:clientData/>
  </xdr:twoCellAnchor>
  <xdr:twoCellAnchor editAs="oneCell">
    <xdr:from>
      <xdr:col>1</xdr:col>
      <xdr:colOff>29536</xdr:colOff>
      <xdr:row>183</xdr:row>
      <xdr:rowOff>132907</xdr:rowOff>
    </xdr:from>
    <xdr:to>
      <xdr:col>3</xdr:col>
      <xdr:colOff>326427</xdr:colOff>
      <xdr:row>190</xdr:row>
      <xdr:rowOff>66713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38277A72-F799-0942-927C-BD5311855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42"/>
        <a:stretch/>
      </xdr:blipFill>
      <xdr:spPr>
        <a:xfrm>
          <a:off x="871280" y="38882674"/>
          <a:ext cx="1980380" cy="138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3:AO194"/>
  <sheetViews>
    <sheetView tabSelected="1" topLeftCell="K159" zoomScaleNormal="10" workbookViewId="0">
      <selection activeCell="U169" sqref="U169"/>
    </sheetView>
  </sheetViews>
  <sheetFormatPr baseColWidth="10" defaultColWidth="11" defaultRowHeight="16"/>
  <sheetData>
    <row r="3" spans="2:2" ht="39">
      <c r="B3" s="9" t="s">
        <v>13</v>
      </c>
    </row>
    <row r="21" spans="14:41">
      <c r="AK21" s="2"/>
      <c r="AL21" s="2"/>
      <c r="AM21" s="2"/>
      <c r="AN21" s="2"/>
      <c r="AO21" s="2"/>
    </row>
    <row r="22" spans="14:41">
      <c r="AK22" s="2"/>
      <c r="AL22" s="2"/>
      <c r="AM22" s="2"/>
      <c r="AN22" s="2"/>
      <c r="AO22" s="2"/>
    </row>
    <row r="23" spans="14:41">
      <c r="AK23" s="2"/>
      <c r="AL23" s="2"/>
      <c r="AM23" s="2"/>
      <c r="AN23" s="2"/>
      <c r="AO23" s="2"/>
    </row>
    <row r="24" spans="14:41" ht="17" thickBot="1">
      <c r="V24" s="51" t="s">
        <v>14</v>
      </c>
      <c r="W24" s="52"/>
      <c r="AK24" s="2"/>
      <c r="AL24" s="2"/>
      <c r="AM24" s="2"/>
      <c r="AN24" s="2"/>
      <c r="AO24" s="2"/>
    </row>
    <row r="25" spans="14:41" ht="17" thickBot="1">
      <c r="N25" s="12" t="s">
        <v>0</v>
      </c>
      <c r="O25" s="12" t="s">
        <v>1</v>
      </c>
      <c r="P25" s="12" t="s">
        <v>2</v>
      </c>
      <c r="Q25" s="12" t="s">
        <v>3</v>
      </c>
      <c r="R25" s="12" t="s">
        <v>4</v>
      </c>
      <c r="S25" s="12" t="s">
        <v>5</v>
      </c>
      <c r="U25" s="43" t="s">
        <v>15</v>
      </c>
      <c r="W25" s="25" t="s">
        <v>10</v>
      </c>
      <c r="X25" s="39">
        <v>0.1</v>
      </c>
      <c r="Y25" s="26">
        <v>0.2</v>
      </c>
      <c r="Z25" s="26" t="s">
        <v>12</v>
      </c>
      <c r="AA25" s="27">
        <v>0.4</v>
      </c>
      <c r="AB25" s="27">
        <v>0.5</v>
      </c>
      <c r="AC25" s="27">
        <v>0.6</v>
      </c>
      <c r="AD25" s="27">
        <v>0.7</v>
      </c>
      <c r="AE25" s="27">
        <v>0.8</v>
      </c>
      <c r="AF25" s="27">
        <v>0.9</v>
      </c>
      <c r="AG25" s="27">
        <v>1</v>
      </c>
      <c r="AH25" s="27">
        <v>1.5</v>
      </c>
      <c r="AI25" s="28">
        <v>3</v>
      </c>
      <c r="AJ25" s="7"/>
      <c r="AK25" s="2"/>
      <c r="AL25" s="2"/>
      <c r="AM25" s="2"/>
      <c r="AN25" s="2"/>
      <c r="AO25" s="2"/>
    </row>
    <row r="26" spans="14:41">
      <c r="N26" s="11">
        <v>0.11799999999999999</v>
      </c>
      <c r="O26" s="11">
        <v>1.216</v>
      </c>
      <c r="P26" s="11">
        <v>0.16900000000000001</v>
      </c>
      <c r="Q26" s="11">
        <v>0.71699999999999997</v>
      </c>
      <c r="R26" s="11">
        <v>8.6999999999999994E-2</v>
      </c>
      <c r="S26" s="11">
        <v>5.1999999999999998E-2</v>
      </c>
      <c r="U26" s="40">
        <f t="shared" ref="U26:U37" si="0">$O$26+$P$26*Q33</f>
        <v>1.2328999999999999</v>
      </c>
      <c r="V26" s="22" t="s">
        <v>11</v>
      </c>
      <c r="W26" s="32">
        <v>0.1</v>
      </c>
      <c r="X26" s="31">
        <f>$Q$26+$R$26*$R$33+$S$26*$Q33</f>
        <v>0.73089999999999999</v>
      </c>
      <c r="Y26" s="30">
        <f>$Q$26+$R$26*$R$33+$S$26*$Q34</f>
        <v>0.73609999999999998</v>
      </c>
      <c r="Z26" s="30">
        <f>$Q$26+$R$26*$R$33+$S$26*$Q35</f>
        <v>0.74129999999999996</v>
      </c>
      <c r="AA26" s="30">
        <f>$Q$26+$R$26*$R$33+$S$26*$Q36</f>
        <v>0.74650000000000005</v>
      </c>
      <c r="AB26" s="30">
        <f>$Q$26+$R$26*$R$33+$S$26*$Q37</f>
        <v>0.75170000000000003</v>
      </c>
      <c r="AC26" s="30">
        <f>$Q$26+$R$26*$R$33+$S$26*$Q38</f>
        <v>0.75690000000000002</v>
      </c>
      <c r="AD26" s="30">
        <f>$Q$26+$R$26*$R$33+$S$26*$Q39</f>
        <v>0.7621</v>
      </c>
      <c r="AE26" s="30">
        <f>$Q$26+$R$26*$R$33+$S$26*$Q40</f>
        <v>0.76729999999999998</v>
      </c>
      <c r="AF26" s="30">
        <f>$Q$26+$R$26*$R$33+$S$26*$Q41</f>
        <v>0.77249999999999996</v>
      </c>
      <c r="AG26" s="30">
        <f>$Q$26+$R$26*$R$33+$S$26*$Q42</f>
        <v>0.77770000000000006</v>
      </c>
      <c r="AH26" s="30">
        <f>$Q$26+$R$26*$R$33+$S$26*$Q43</f>
        <v>0.80369999999999997</v>
      </c>
      <c r="AI26" s="30">
        <f>$Q$26+$R$26*$R$33+$S$26*$Q44</f>
        <v>0.88170000000000004</v>
      </c>
      <c r="AK26" s="2"/>
      <c r="AL26" s="2"/>
      <c r="AM26" s="2"/>
      <c r="AN26" s="2"/>
      <c r="AO26" s="2"/>
    </row>
    <row r="27" spans="14:41">
      <c r="N27" s="11">
        <v>0.11600000000000001</v>
      </c>
      <c r="O27" s="11">
        <v>1.3959999999999999</v>
      </c>
      <c r="P27" s="11">
        <v>0.13</v>
      </c>
      <c r="Q27" s="11">
        <v>0.95099999999999996</v>
      </c>
      <c r="R27" s="11">
        <v>0.08</v>
      </c>
      <c r="S27" s="11">
        <v>5.5E-2</v>
      </c>
      <c r="U27" s="40">
        <f t="shared" si="0"/>
        <v>1.2498</v>
      </c>
      <c r="V27" s="23" t="s">
        <v>11</v>
      </c>
      <c r="W27" s="33">
        <v>0.2</v>
      </c>
      <c r="X27" s="1">
        <f>$Q$26+$R$26*$R$34+$S$26*$Q33</f>
        <v>0.73959999999999992</v>
      </c>
      <c r="Y27" s="36">
        <f>$Q$26+$R$26*$R$34+$S$26*$Q34</f>
        <v>0.74479999999999991</v>
      </c>
      <c r="Z27" s="36">
        <f>$Q$26+$R$26*$R$34+$S$26*$Q35</f>
        <v>0.74999999999999989</v>
      </c>
      <c r="AA27" s="36">
        <f>$Q$26+$R$26*$R$34+$S$26*$Q36</f>
        <v>0.75519999999999998</v>
      </c>
      <c r="AB27" s="1">
        <f>$Q$26+$R$26*$R$34+$S$26*$Q37</f>
        <v>0.76039999999999996</v>
      </c>
      <c r="AC27" s="1">
        <f>$Q$26+$R$26*$R$34+$S$26*$Q38</f>
        <v>0.76559999999999995</v>
      </c>
      <c r="AD27" s="1">
        <f>$Q$26+$R$26*$R$34+$S$26*$Q39</f>
        <v>0.77079999999999993</v>
      </c>
      <c r="AE27" s="1">
        <f>$Q$26+$R$26*$R$34+$S$26*$Q40</f>
        <v>0.77599999999999991</v>
      </c>
      <c r="AF27" s="1">
        <f>$Q$26+$R$26*$R$34+$S$26*$Q41</f>
        <v>0.78119999999999989</v>
      </c>
      <c r="AG27" s="1">
        <f>$Q$26+$R$26*$R$34+$S$26*$Q42</f>
        <v>0.78639999999999999</v>
      </c>
      <c r="AH27" s="1">
        <f>$Q$26+$R$26*$R$34+$S$26*$Q43</f>
        <v>0.8123999999999999</v>
      </c>
      <c r="AI27" s="1">
        <f>$Q$26+$R$26*$R$34+$S$26*$Q44</f>
        <v>0.89039999999999997</v>
      </c>
      <c r="AK27" s="2"/>
      <c r="AL27" s="2"/>
      <c r="AM27" s="2"/>
      <c r="AN27" s="2"/>
      <c r="AO27" s="2"/>
    </row>
    <row r="28" spans="14:41">
      <c r="N28" s="11">
        <v>0.12</v>
      </c>
      <c r="O28" s="11">
        <v>1.242</v>
      </c>
      <c r="P28" s="11">
        <v>0.16700000000000001</v>
      </c>
      <c r="Q28" s="11">
        <v>0.61599999999999999</v>
      </c>
      <c r="R28" s="11">
        <v>8.2000000000000003E-2</v>
      </c>
      <c r="S28" s="11">
        <v>5.0999999999999997E-2</v>
      </c>
      <c r="U28" s="40">
        <f t="shared" si="0"/>
        <v>1.2666999999999999</v>
      </c>
      <c r="V28" s="23" t="s">
        <v>11</v>
      </c>
      <c r="W28" s="33" t="s">
        <v>12</v>
      </c>
      <c r="X28" s="1">
        <f>$Q$26+$R$26*$R$35+$S$26*$Q33</f>
        <v>0.74829999999999997</v>
      </c>
      <c r="Y28" s="36">
        <f>$Q$26+$R$26*$R$35+$S$26*$Q34</f>
        <v>0.75349999999999995</v>
      </c>
      <c r="Z28" s="36">
        <f>$Q$26+$R$26*$R$35+$S$26*$Q35</f>
        <v>0.75869999999999993</v>
      </c>
      <c r="AA28" s="36">
        <f>$Q$26+$R$26*$R$35+$S$26*$Q36</f>
        <v>0.76390000000000002</v>
      </c>
      <c r="AB28" s="1">
        <f>$Q$26+$R$26*$R$35+$S$26*$Q37</f>
        <v>0.76910000000000001</v>
      </c>
      <c r="AC28" s="1">
        <f>$Q$26+$R$26*$R$35+$S$26*$Q38</f>
        <v>0.77429999999999999</v>
      </c>
      <c r="AD28" s="1">
        <f>$Q$26+$R$26*$R$35+$S$26*$Q39</f>
        <v>0.77949999999999997</v>
      </c>
      <c r="AE28" s="1">
        <f>$Q$26+$R$26*$R$35+$S$26*$Q40</f>
        <v>0.78469999999999995</v>
      </c>
      <c r="AF28" s="1">
        <f>$Q$26+$R$26*$R$35+$S$26*$Q41</f>
        <v>0.78989999999999994</v>
      </c>
      <c r="AG28" s="1">
        <f>$Q$26+$R$26*$R$35+$S$26*$Q42</f>
        <v>0.79510000000000003</v>
      </c>
      <c r="AH28" s="1">
        <f>$Q$26+$R$26*$R$35+$S$26*$Q43</f>
        <v>0.82109999999999994</v>
      </c>
      <c r="AI28" s="1">
        <f>$Q$26+$R$26*$R$35+$S$26*$Q44</f>
        <v>0.89910000000000001</v>
      </c>
      <c r="AK28" s="2"/>
      <c r="AL28" s="2"/>
      <c r="AM28" s="2"/>
      <c r="AN28" s="2"/>
      <c r="AO28" s="2"/>
    </row>
    <row r="29" spans="14:41">
      <c r="N29" s="11">
        <v>0.11600000000000001</v>
      </c>
      <c r="O29" s="11">
        <v>1.595</v>
      </c>
      <c r="P29" s="11">
        <v>0.128</v>
      </c>
      <c r="Q29" s="11">
        <v>1.226</v>
      </c>
      <c r="R29" s="11">
        <v>4.5999999999999999E-2</v>
      </c>
      <c r="S29" s="11">
        <v>4.3999999999999997E-2</v>
      </c>
      <c r="U29" s="41">
        <f>$O$26+$P$26*Q36</f>
        <v>1.2836000000000001</v>
      </c>
      <c r="V29" s="23" t="s">
        <v>11</v>
      </c>
      <c r="W29" s="34">
        <v>0.4</v>
      </c>
      <c r="X29" s="1">
        <f>$Q$26+$R$26*$R$36+$S$26*$Q33</f>
        <v>0.75700000000000001</v>
      </c>
      <c r="Y29" s="36">
        <f>$Q$26+$R$26*$R$36+$S$26*$Q34</f>
        <v>0.76219999999999999</v>
      </c>
      <c r="Z29" s="36">
        <f>$Q$26+$R$26*$R$36+$S$26*$Q35</f>
        <v>0.76739999999999997</v>
      </c>
      <c r="AA29" s="36">
        <f>$Q$26+$R$26*$R$36+$S$26*$Q36</f>
        <v>0.77260000000000006</v>
      </c>
      <c r="AB29" s="1">
        <f>$Q$26+$R$26*$R$36+$S$26*$Q37</f>
        <v>0.77780000000000005</v>
      </c>
      <c r="AC29" s="1">
        <f>$Q$26+$R$26*$R$36+$S$26*$Q38</f>
        <v>0.78300000000000003</v>
      </c>
      <c r="AD29" s="1">
        <f>$Q$26+$R$26*$R$36+$S$26*$Q39</f>
        <v>0.78820000000000001</v>
      </c>
      <c r="AE29" s="1">
        <f>$Q$26+$R$26*$R$36+$S$26*$Q40</f>
        <v>0.79339999999999999</v>
      </c>
      <c r="AF29" s="1">
        <f>$Q$26+$R$26*$R$36+$S$26*$Q41</f>
        <v>0.79859999999999998</v>
      </c>
      <c r="AG29" s="1">
        <f>$Q$26+$R$26*$R$36+$S$26*$Q42</f>
        <v>0.80380000000000007</v>
      </c>
      <c r="AH29" s="1">
        <f>$Q$26+$R$26*$R$36+$S$26*$Q43</f>
        <v>0.82979999999999998</v>
      </c>
      <c r="AI29" s="1">
        <f>$Q$26+$R$26*$R$36+$S$26*$Q44</f>
        <v>0.90780000000000005</v>
      </c>
      <c r="AK29" s="2"/>
      <c r="AL29" s="2"/>
      <c r="AM29" s="2"/>
      <c r="AN29" s="2"/>
      <c r="AO29" s="2"/>
    </row>
    <row r="30" spans="14:41">
      <c r="U30" s="40">
        <f t="shared" si="0"/>
        <v>1.3005</v>
      </c>
      <c r="V30" s="23" t="s">
        <v>11</v>
      </c>
      <c r="W30" s="34">
        <v>0.5</v>
      </c>
      <c r="X30" s="1">
        <f>$Q$26+$R$26*$R$37+$S$26*$Q33</f>
        <v>0.76569999999999994</v>
      </c>
      <c r="Y30" s="36">
        <f>$Q$26+$R$26*$R$37+$S$26*$Q34</f>
        <v>0.77089999999999992</v>
      </c>
      <c r="Z30" s="36">
        <f>$Q$26+$R$26*$R$37+$S$26*$Q35</f>
        <v>0.7760999999999999</v>
      </c>
      <c r="AA30" s="36">
        <f>$Q$26+$R$26*$R$37+$S$26*$Q36</f>
        <v>0.78129999999999999</v>
      </c>
      <c r="AB30" s="1">
        <f>$Q$26+$R$26*$R$37+$S$26*$Q37</f>
        <v>0.78649999999999998</v>
      </c>
      <c r="AC30" s="1">
        <f>$Q$26+$R$26*$R$37+$S$26*$Q38</f>
        <v>0.79169999999999996</v>
      </c>
      <c r="AD30" s="1">
        <f>$Q$26+$R$26*$R$37+$S$26*$Q39</f>
        <v>0.79689999999999994</v>
      </c>
      <c r="AE30" s="1">
        <f>$Q$26+$R$26*$R$37+$S$26*$Q40</f>
        <v>0.80209999999999992</v>
      </c>
      <c r="AF30" s="1">
        <f>$Q$26+$R$26*$R$37+$S$26*$Q41</f>
        <v>0.80729999999999991</v>
      </c>
      <c r="AG30" s="1">
        <f>$Q$26+$R$26*$R$37+$S$26*$Q42</f>
        <v>0.8125</v>
      </c>
      <c r="AH30" s="1">
        <f>$Q$26+$R$26*$R$37+$S$26*$Q43</f>
        <v>0.83849999999999991</v>
      </c>
      <c r="AI30" s="1">
        <f>$Q$26+$R$26*$R$37+$S$26*$Q44</f>
        <v>0.91649999999999998</v>
      </c>
      <c r="AK30" s="2"/>
      <c r="AL30" s="2"/>
      <c r="AM30" s="2"/>
      <c r="AN30" s="2"/>
      <c r="AO30" s="2"/>
    </row>
    <row r="31" spans="14:41">
      <c r="U31" s="40">
        <f t="shared" si="0"/>
        <v>1.3173999999999999</v>
      </c>
      <c r="V31" s="23" t="s">
        <v>11</v>
      </c>
      <c r="W31" s="34">
        <v>0.6</v>
      </c>
      <c r="X31" s="1">
        <f>$Q$26+$R$26*$R$38+$S$26*$Q33</f>
        <v>0.77439999999999998</v>
      </c>
      <c r="Y31" s="36">
        <f>$Q$26+$R$26*$R$38+$S$26*$Q34</f>
        <v>0.77959999999999996</v>
      </c>
      <c r="Z31" s="36">
        <f>$Q$26+$R$26*$R$38+$S$26*$Q35</f>
        <v>0.78479999999999994</v>
      </c>
      <c r="AA31" s="36">
        <f>$Q$26+$R$26*$R$38+$S$26*$Q36</f>
        <v>0.79</v>
      </c>
      <c r="AB31" s="1">
        <f>$Q$26+$R$26*$R$38+$S$26*$Q37</f>
        <v>0.79520000000000002</v>
      </c>
      <c r="AC31" s="1">
        <f>$Q$26+$R$26*$R$38+$S$26*$Q38</f>
        <v>0.8004</v>
      </c>
      <c r="AD31" s="1">
        <f>$Q$26+$R$26*$R$38+$S$26*$Q39</f>
        <v>0.80559999999999998</v>
      </c>
      <c r="AE31" s="1">
        <f>$Q$26+$R$26*$R$38+$S$26*$Q40</f>
        <v>0.81079999999999997</v>
      </c>
      <c r="AF31" s="1">
        <f>$Q$26+$R$26*$R$38+$S$26*$Q41</f>
        <v>0.81599999999999995</v>
      </c>
      <c r="AG31" s="1">
        <f>$Q$26+$R$26*$R$38+$S$26*$Q42</f>
        <v>0.82120000000000004</v>
      </c>
      <c r="AH31" s="1">
        <f>$Q$26+$R$26*$R$38+$S$26*$Q43</f>
        <v>0.84719999999999995</v>
      </c>
      <c r="AI31" s="1">
        <f>$Q$26+$R$26*$R$38+$S$26*$Q44</f>
        <v>0.92520000000000002</v>
      </c>
      <c r="AK31" s="2"/>
      <c r="AL31" s="2"/>
      <c r="AM31" s="2"/>
      <c r="AN31" s="2"/>
      <c r="AO31" s="2"/>
    </row>
    <row r="32" spans="14:41">
      <c r="N32" s="42" t="s">
        <v>7</v>
      </c>
      <c r="O32" s="42" t="s">
        <v>8</v>
      </c>
      <c r="P32" s="42" t="s">
        <v>9</v>
      </c>
      <c r="Q32" s="42" t="s">
        <v>10</v>
      </c>
      <c r="R32" s="42" t="s">
        <v>11</v>
      </c>
      <c r="U32" s="40">
        <f t="shared" si="0"/>
        <v>1.3343</v>
      </c>
      <c r="V32" s="23" t="s">
        <v>11</v>
      </c>
      <c r="W32" s="34">
        <v>0.7</v>
      </c>
      <c r="X32" s="1">
        <f>$Q$26+$R$26*$R$39+$S$26*$Q33</f>
        <v>0.78309999999999991</v>
      </c>
      <c r="Y32" s="36">
        <f>$Q$26+$R$26*$R$39+$S$26*$Q34</f>
        <v>0.78829999999999989</v>
      </c>
      <c r="Z32" s="36">
        <f>$Q$26+$R$26*$R$39+$S$26*$Q35</f>
        <v>0.79349999999999987</v>
      </c>
      <c r="AA32" s="36">
        <f>$Q$26+$R$26*$R$39+$S$26*$Q36</f>
        <v>0.79869999999999997</v>
      </c>
      <c r="AB32" s="1">
        <f>$Q$26+$R$26*$R$39+$S$26*$Q37</f>
        <v>0.80389999999999995</v>
      </c>
      <c r="AC32" s="1">
        <f>$Q$26+$R$26*$R$39+$S$26*$Q38</f>
        <v>0.80909999999999993</v>
      </c>
      <c r="AD32" s="1">
        <f>$Q$26+$R$26*$R$39+$S$26*$Q39</f>
        <v>0.81429999999999991</v>
      </c>
      <c r="AE32" s="1">
        <f>$Q$26+$R$26*$R$39+$S$26*$Q40</f>
        <v>0.8194999999999999</v>
      </c>
      <c r="AF32" s="1">
        <f>$Q$26+$R$26*$R$39+$S$26*$Q41</f>
        <v>0.82469999999999988</v>
      </c>
      <c r="AG32" s="1">
        <f>$Q$26+$R$26*$R$39+$S$26*$Q42</f>
        <v>0.82989999999999997</v>
      </c>
      <c r="AH32" s="1">
        <f>$Q$26+$R$26*$R$39+$S$26*$Q43</f>
        <v>0.85589999999999988</v>
      </c>
      <c r="AI32" s="1">
        <f>$Q$26+$R$26*$R$39+$S$26*$Q44</f>
        <v>0.93389999999999995</v>
      </c>
      <c r="AK32" s="2"/>
      <c r="AL32" s="2"/>
      <c r="AM32" s="2"/>
      <c r="AN32" s="2"/>
      <c r="AO32" s="2"/>
    </row>
    <row r="33" spans="1:41">
      <c r="N33" s="13">
        <v>0.1</v>
      </c>
      <c r="O33" s="13">
        <v>0.1</v>
      </c>
      <c r="P33" s="13">
        <v>0.1</v>
      </c>
      <c r="Q33" s="13">
        <f>N33/$P$42</f>
        <v>0.1</v>
      </c>
      <c r="R33" s="13">
        <f>O33/$P$42</f>
        <v>0.1</v>
      </c>
      <c r="U33" s="40">
        <f t="shared" si="0"/>
        <v>1.3512</v>
      </c>
      <c r="V33" s="23" t="s">
        <v>11</v>
      </c>
      <c r="W33" s="34">
        <v>0.8</v>
      </c>
      <c r="X33" s="1">
        <f>$Q$26+$R$26*$R$40+$S$26*$Q33</f>
        <v>0.79179999999999995</v>
      </c>
      <c r="Y33" s="36">
        <f>$Q$26+$R$26*$R$40+$S$26*$Q34</f>
        <v>0.79699999999999993</v>
      </c>
      <c r="Z33" s="36">
        <f>$Q$26+$R$26*$R$40+$S$26*$Q35</f>
        <v>0.80219999999999991</v>
      </c>
      <c r="AA33" s="36">
        <f>$Q$26+$R$26*$R$40+$S$26*$Q36</f>
        <v>0.80740000000000001</v>
      </c>
      <c r="AB33" s="1">
        <f>$Q$26+$R$26*$R$40+$S$26*$Q37</f>
        <v>0.81259999999999999</v>
      </c>
      <c r="AC33" s="1">
        <f>$Q$26+$R$26*$R$40+$S$26*$Q38</f>
        <v>0.81779999999999997</v>
      </c>
      <c r="AD33" s="1">
        <f>$Q$26+$R$26*$R$40+$S$26*$Q39</f>
        <v>0.82299999999999995</v>
      </c>
      <c r="AE33" s="1">
        <f>$Q$26+$R$26*$R$40+$S$26*$Q40</f>
        <v>0.82819999999999994</v>
      </c>
      <c r="AF33" s="1">
        <f>$Q$26+$R$26*$R$40+$S$26*$Q41</f>
        <v>0.83339999999999992</v>
      </c>
      <c r="AG33" s="1">
        <f>$Q$26+$R$26*$R$40+$S$26*$Q42</f>
        <v>0.83860000000000001</v>
      </c>
      <c r="AH33" s="1">
        <f>$Q$26+$R$26*$R$40+$S$26*$Q43</f>
        <v>0.86459999999999992</v>
      </c>
      <c r="AI33" s="1">
        <f>$Q$26+$R$26*$R$40+$S$26*$Q44</f>
        <v>0.94259999999999999</v>
      </c>
      <c r="AK33" s="2"/>
      <c r="AL33" s="2"/>
      <c r="AM33" s="2"/>
      <c r="AN33" s="2"/>
      <c r="AO33" s="2"/>
    </row>
    <row r="34" spans="1:41">
      <c r="N34" s="13">
        <v>0.2</v>
      </c>
      <c r="O34" s="13">
        <v>0.2</v>
      </c>
      <c r="P34" s="13">
        <v>0.2</v>
      </c>
      <c r="Q34" s="13">
        <f t="shared" ref="Q34:Q41" si="1">N34/$P$42</f>
        <v>0.2</v>
      </c>
      <c r="R34" s="13">
        <f t="shared" ref="R34:R41" si="2">O34/$P$42</f>
        <v>0.2</v>
      </c>
      <c r="U34" s="40">
        <f t="shared" si="0"/>
        <v>1.3681000000000001</v>
      </c>
      <c r="V34" s="23" t="s">
        <v>11</v>
      </c>
      <c r="W34" s="34">
        <v>0.9</v>
      </c>
      <c r="X34" s="1">
        <f>$Q$26+$R$26*$R$41+$S$26*$Q33</f>
        <v>0.80049999999999999</v>
      </c>
      <c r="Y34" s="36">
        <f>$Q$26+$R$26*$R$41+$S$26*$Q34</f>
        <v>0.80569999999999997</v>
      </c>
      <c r="Z34" s="36">
        <f>$Q$26+$R$26*$R$41+$S$26*$Q35</f>
        <v>0.81089999999999995</v>
      </c>
      <c r="AA34" s="36">
        <f>$Q$26+$R$26*$R$41+$S$26*$Q36</f>
        <v>0.81610000000000005</v>
      </c>
      <c r="AB34" s="1">
        <f>$Q$26+$R$26*$R$41+$S$26*$Q37</f>
        <v>0.82130000000000003</v>
      </c>
      <c r="AC34" s="1">
        <f>$Q$26+$R$26*$R$41+$S$26*$Q38</f>
        <v>0.82650000000000001</v>
      </c>
      <c r="AD34" s="1">
        <f>$Q$26+$R$26*$R$41+$S$26*$Q39</f>
        <v>0.83169999999999999</v>
      </c>
      <c r="AE34" s="1">
        <f>$Q$26+$R$26*$R$41+$S$26*$Q40</f>
        <v>0.83689999999999998</v>
      </c>
      <c r="AF34" s="1">
        <f>$Q$26+$R$26*$R$41+$S$26*$Q41</f>
        <v>0.84209999999999996</v>
      </c>
      <c r="AG34" s="1">
        <f>$Q$26+$R$26*$R$41+$S$26*$Q42</f>
        <v>0.84730000000000005</v>
      </c>
      <c r="AH34" s="1">
        <f>$Q$26+$R$26*$R$41+$S$26*$Q43</f>
        <v>0.87329999999999997</v>
      </c>
      <c r="AI34" s="1">
        <f>$Q$26+$R$26*$R$41+$S$26*$Q44</f>
        <v>0.95130000000000003</v>
      </c>
      <c r="AK34" s="2"/>
      <c r="AL34" s="2"/>
      <c r="AM34" s="2"/>
      <c r="AN34" s="2"/>
      <c r="AO34" s="2"/>
    </row>
    <row r="35" spans="1:41">
      <c r="N35" s="13">
        <v>0.3</v>
      </c>
      <c r="O35" s="13">
        <v>0.3</v>
      </c>
      <c r="P35" s="13">
        <v>0.3</v>
      </c>
      <c r="Q35" s="13">
        <f t="shared" si="1"/>
        <v>0.3</v>
      </c>
      <c r="R35" s="13">
        <f t="shared" si="2"/>
        <v>0.3</v>
      </c>
      <c r="U35" s="40">
        <f t="shared" si="0"/>
        <v>1.385</v>
      </c>
      <c r="V35" s="23" t="s">
        <v>11</v>
      </c>
      <c r="W35" s="34">
        <v>1</v>
      </c>
      <c r="X35" s="1">
        <f>$Q$26+$R$26*$R$42+$S$26*$Q33</f>
        <v>0.80919999999999992</v>
      </c>
      <c r="Y35" s="36">
        <f>$Q$26+$R$26*$R$42+$S$26*$Q34</f>
        <v>0.8143999999999999</v>
      </c>
      <c r="Z35" s="36">
        <f>$Q$26+$R$26*$R$42+$S$26*$Q35</f>
        <v>0.81959999999999988</v>
      </c>
      <c r="AA35" s="36">
        <f>$Q$26+$R$26*$R$42+$S$26*$Q36</f>
        <v>0.82479999999999998</v>
      </c>
      <c r="AB35" s="1">
        <f>$Q$26+$R$26*$R$42+$S$26*$Q37</f>
        <v>0.83</v>
      </c>
      <c r="AC35" s="1">
        <f>$Q$26+$R$26*$R$42+$S$26*$Q38</f>
        <v>0.83519999999999994</v>
      </c>
      <c r="AD35" s="1">
        <f>$Q$26+$R$26*$R$42+$S$26*$Q39</f>
        <v>0.84039999999999992</v>
      </c>
      <c r="AE35" s="1">
        <f>$Q$26+$R$26*$R$42+$S$26*$Q40</f>
        <v>0.84559999999999991</v>
      </c>
      <c r="AF35" s="1">
        <f>$Q$26+$R$26*$R$42+$S$26*$Q41</f>
        <v>0.85079999999999989</v>
      </c>
      <c r="AG35" s="1">
        <f>$Q$26+$R$26*$R$42+$S$26*$Q42</f>
        <v>0.85599999999999998</v>
      </c>
      <c r="AH35" s="1">
        <f>$Q$26+$R$26*$R$42+$S$26*$Q43</f>
        <v>0.8819999999999999</v>
      </c>
      <c r="AI35" s="1">
        <f>$Q$26+$R$26*$R$42+$S$26*$Q44</f>
        <v>0.96</v>
      </c>
      <c r="AK35" s="2"/>
      <c r="AL35" s="2"/>
      <c r="AM35" s="2"/>
      <c r="AN35" s="2"/>
      <c r="AO35" s="2"/>
    </row>
    <row r="36" spans="1:41">
      <c r="N36" s="13">
        <v>0.4</v>
      </c>
      <c r="O36" s="13">
        <v>0.4</v>
      </c>
      <c r="P36" s="13">
        <v>0.4</v>
      </c>
      <c r="Q36" s="13">
        <f t="shared" si="1"/>
        <v>0.4</v>
      </c>
      <c r="R36" s="13">
        <f t="shared" si="2"/>
        <v>0.4</v>
      </c>
      <c r="U36" s="40">
        <f t="shared" si="0"/>
        <v>1.4695</v>
      </c>
      <c r="V36" s="23" t="s">
        <v>11</v>
      </c>
      <c r="W36" s="34">
        <v>1.5</v>
      </c>
      <c r="X36" s="1">
        <f>$Q$26+$R$26*$R$43+$S$26*$Q33</f>
        <v>0.8526999999999999</v>
      </c>
      <c r="Y36" s="36">
        <f>$Q$26+$R$26*$R$43+$S$26*$Q34</f>
        <v>0.85789999999999988</v>
      </c>
      <c r="Z36" s="36">
        <f>$Q$26+$R$26*$R$43+$S$26*$Q35</f>
        <v>0.86309999999999987</v>
      </c>
      <c r="AA36" s="36">
        <f>$Q$26+$R$26*$R$43+$S$26*$Q36</f>
        <v>0.86829999999999996</v>
      </c>
      <c r="AB36" s="1">
        <f>$Q$26+$R$26*$R$43+$S$26*$Q37</f>
        <v>0.87349999999999994</v>
      </c>
      <c r="AC36" s="1">
        <f>$Q$26+$R$26*$R$43+$S$26*$Q38</f>
        <v>0.87869999999999993</v>
      </c>
      <c r="AD36" s="1">
        <f>$Q$26+$R$26*$R$43+$S$26*$Q39</f>
        <v>0.88389999999999991</v>
      </c>
      <c r="AE36" s="1">
        <f>$Q$26+$R$26*$R$43+$S$26*$Q40</f>
        <v>0.88909999999999989</v>
      </c>
      <c r="AF36" s="1">
        <f>$Q$26+$R$26*$R$43+$S$26*$Q41</f>
        <v>0.89429999999999987</v>
      </c>
      <c r="AG36" s="1">
        <f>$Q$26+$R$26*$R$43+$S$26*$Q42</f>
        <v>0.89949999999999997</v>
      </c>
      <c r="AH36" s="1">
        <f>$Q$26+$R$26*$R$43+$S$26*$Q43</f>
        <v>0.92549999999999988</v>
      </c>
      <c r="AI36" s="1">
        <f>$Q$26+$R$26*$R$43+$S$26*$Q44</f>
        <v>1.0034999999999998</v>
      </c>
      <c r="AK36" s="2"/>
      <c r="AL36" s="2"/>
      <c r="AM36" s="2"/>
      <c r="AN36" s="2"/>
      <c r="AO36" s="2"/>
    </row>
    <row r="37" spans="1:41">
      <c r="N37" s="13">
        <v>0.5</v>
      </c>
      <c r="O37" s="13">
        <v>0.5</v>
      </c>
      <c r="P37" s="13">
        <v>0.5</v>
      </c>
      <c r="Q37" s="13">
        <f t="shared" si="1"/>
        <v>0.5</v>
      </c>
      <c r="R37" s="13">
        <f t="shared" si="2"/>
        <v>0.5</v>
      </c>
      <c r="U37" s="40">
        <f t="shared" si="0"/>
        <v>1.7229999999999999</v>
      </c>
      <c r="V37" s="23" t="s">
        <v>11</v>
      </c>
      <c r="W37" s="34">
        <v>3</v>
      </c>
      <c r="X37" s="1">
        <f>$Q$26+$R$26*$R$44+$S$26*$Q33</f>
        <v>0.98319999999999996</v>
      </c>
      <c r="Y37" s="36">
        <f>$Q$26+$R$26*$R$44+$S$26*$Q34</f>
        <v>0.98839999999999995</v>
      </c>
      <c r="Z37" s="36">
        <f>$Q$26+$R$26*$R$44+$S$26*$Q35</f>
        <v>0.99359999999999993</v>
      </c>
      <c r="AA37" s="36">
        <f>$Q$26+$R$26*$R$44+$S$26*$Q36</f>
        <v>0.99880000000000002</v>
      </c>
      <c r="AB37" s="1">
        <f>$Q$26+$R$26*$R$44+$S$26*$Q37</f>
        <v>1.004</v>
      </c>
      <c r="AC37" s="1">
        <f>$Q$26+$R$26*$R$44+$S$26*$Q38</f>
        <v>1.0091999999999999</v>
      </c>
      <c r="AD37" s="1">
        <f>$Q$26+$R$26*$R$44+$S$26*$Q39</f>
        <v>1.0144</v>
      </c>
      <c r="AE37" s="1">
        <f>$Q$26+$R$26*$R$44+$S$26*$Q40</f>
        <v>1.0196000000000001</v>
      </c>
      <c r="AF37" s="1">
        <f>$Q$26+$R$26*$R$44+$S$26*$Q41</f>
        <v>1.0247999999999999</v>
      </c>
      <c r="AG37" s="1">
        <f>$Q$26+$R$26*$R$44+$S$26*$Q42</f>
        <v>1.03</v>
      </c>
      <c r="AH37" s="1">
        <f>$Q$26+$R$26*$R$44+$S$26*$Q43</f>
        <v>1.056</v>
      </c>
      <c r="AI37" s="1">
        <f>$Q$26+$R$26*$R$44+$S$26*$Q44</f>
        <v>1.1339999999999999</v>
      </c>
      <c r="AK37" s="3"/>
      <c r="AL37" s="2"/>
      <c r="AM37" s="2"/>
      <c r="AN37" s="2"/>
      <c r="AO37" s="2"/>
    </row>
    <row r="38" spans="1:41">
      <c r="N38" s="13">
        <v>0.6</v>
      </c>
      <c r="O38" s="13">
        <v>0.6</v>
      </c>
      <c r="P38" s="13">
        <v>0.6</v>
      </c>
      <c r="Q38" s="13">
        <f t="shared" si="1"/>
        <v>0.6</v>
      </c>
      <c r="R38" s="13">
        <f t="shared" si="2"/>
        <v>0.6</v>
      </c>
      <c r="U38" s="2"/>
      <c r="V38" s="23" t="s">
        <v>11</v>
      </c>
      <c r="W38" s="34">
        <v>6</v>
      </c>
      <c r="X38" s="1">
        <f>$Q$26+$R$26*$R$45+$S$26*$Q33</f>
        <v>1.2442</v>
      </c>
      <c r="Y38" s="36">
        <f>$Q$26+$R$26*$R$45+$S$26*$Q34</f>
        <v>1.2493999999999998</v>
      </c>
      <c r="Z38" s="36">
        <f>$Q$26+$R$26*$R$45+$S$26*$Q35</f>
        <v>1.2545999999999999</v>
      </c>
      <c r="AA38" s="36">
        <f>$Q$26+$R$26*$R$45+$S$26*$Q36</f>
        <v>1.2597999999999998</v>
      </c>
      <c r="AB38" s="1">
        <f>$Q$26+$R$26*$R$45+$S$26*$Q37</f>
        <v>1.2649999999999999</v>
      </c>
      <c r="AC38" s="1">
        <f>$Q$26+$R$26*$R$45+$S$26*$Q38</f>
        <v>1.2701999999999998</v>
      </c>
      <c r="AD38" s="1">
        <f>$Q$26+$R$26*$R$45+$S$26*$Q39</f>
        <v>1.2753999999999999</v>
      </c>
      <c r="AE38" s="1">
        <f>$Q$26+$R$26*$R$45+$S$26*$Q40</f>
        <v>1.2806</v>
      </c>
      <c r="AF38" s="1">
        <f>$Q$26+$R$26*$R$45+$S$26*$Q41</f>
        <v>1.2857999999999998</v>
      </c>
      <c r="AG38" s="1">
        <f>$Q$26+$R$26*$R$45+$S$26*$Q42</f>
        <v>1.2909999999999999</v>
      </c>
      <c r="AH38" s="1">
        <f>$Q$26+$R$26*$R$45+$S$26*$Q43</f>
        <v>1.3169999999999999</v>
      </c>
      <c r="AI38" s="1">
        <f>$Q$26+$R$26*$R$45+$S$26*$Q44</f>
        <v>1.3949999999999998</v>
      </c>
      <c r="AJ38" s="5"/>
      <c r="AK38" s="2"/>
      <c r="AL38" s="2"/>
      <c r="AM38" s="2"/>
      <c r="AN38" s="2"/>
      <c r="AO38" s="2"/>
    </row>
    <row r="39" spans="1:41" ht="17" thickBot="1">
      <c r="N39" s="13">
        <v>0.7</v>
      </c>
      <c r="O39" s="13">
        <v>0.7</v>
      </c>
      <c r="P39" s="13">
        <v>0.7</v>
      </c>
      <c r="Q39" s="13">
        <f t="shared" si="1"/>
        <v>0.7</v>
      </c>
      <c r="R39" s="13">
        <f t="shared" si="2"/>
        <v>0.7</v>
      </c>
      <c r="U39" s="2"/>
      <c r="V39" s="24" t="s">
        <v>11</v>
      </c>
      <c r="W39" s="35">
        <v>10</v>
      </c>
      <c r="X39" s="1">
        <f>$Q$26+$R$26*$R$46+$S$26*$Q33</f>
        <v>1.5921999999999998</v>
      </c>
      <c r="Y39" s="37">
        <f>$Q$26+$R$26*$R$46+$S$26*$Q34</f>
        <v>1.5973999999999997</v>
      </c>
      <c r="Z39" s="37">
        <f>$Q$26+$R$26*$R$46+$S$26*$Q35</f>
        <v>1.6025999999999998</v>
      </c>
      <c r="AA39" s="38">
        <f>$Q$26+$R$26*$R$46+$S$26*$Q36</f>
        <v>1.6077999999999997</v>
      </c>
      <c r="AB39" s="1">
        <f>$Q$26+$R$26*$R$46+$S$26*$Q37</f>
        <v>1.6129999999999998</v>
      </c>
      <c r="AC39" s="1">
        <f>$Q$26+$R$26*$R$46+$S$26*$Q38</f>
        <v>1.6181999999999996</v>
      </c>
      <c r="AD39" s="1">
        <f>$Q$26+$R$26*$R$46+$S$26*$Q39</f>
        <v>1.6233999999999997</v>
      </c>
      <c r="AE39" s="1">
        <f>$Q$26+$R$26*$R$46+$S$26*$Q40</f>
        <v>1.6285999999999998</v>
      </c>
      <c r="AF39" s="1">
        <f>$Q$26+$R$26*$R$46+$S$26*$Q41</f>
        <v>1.6337999999999997</v>
      </c>
      <c r="AG39" s="1">
        <f>$Q$26+$R$26*$R$46+$S$26*$Q42</f>
        <v>1.6389999999999998</v>
      </c>
      <c r="AH39" s="1">
        <f>$Q$26+$R$26*$R$46+$S$26*$Q43</f>
        <v>1.6649999999999998</v>
      </c>
      <c r="AI39" s="1">
        <f>$Q$26+$R$26*$R$46+$S$26*$Q44</f>
        <v>1.7429999999999997</v>
      </c>
      <c r="AJ39" s="5"/>
      <c r="AK39" s="2"/>
      <c r="AL39" s="2"/>
      <c r="AM39" s="2"/>
      <c r="AN39" s="2"/>
      <c r="AO39" s="2"/>
    </row>
    <row r="40" spans="1:41">
      <c r="N40" s="13">
        <v>0.8</v>
      </c>
      <c r="O40" s="13">
        <v>0.8</v>
      </c>
      <c r="P40" s="13">
        <v>0.8</v>
      </c>
      <c r="Q40" s="13">
        <f t="shared" si="1"/>
        <v>0.8</v>
      </c>
      <c r="R40" s="13">
        <f t="shared" si="2"/>
        <v>0.8</v>
      </c>
      <c r="U40" s="2"/>
      <c r="V40" s="6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5"/>
      <c r="AK40" s="2"/>
      <c r="AL40" s="2"/>
      <c r="AM40" s="2"/>
      <c r="AN40" s="2"/>
      <c r="AO40" s="2"/>
    </row>
    <row r="41" spans="1:41">
      <c r="N41" s="13">
        <v>0.9</v>
      </c>
      <c r="O41" s="13">
        <v>0.9</v>
      </c>
      <c r="P41" s="13">
        <v>0.9</v>
      </c>
      <c r="Q41" s="13">
        <f t="shared" si="1"/>
        <v>0.9</v>
      </c>
      <c r="R41" s="13">
        <f t="shared" si="2"/>
        <v>0.9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K41" s="2"/>
      <c r="AL41" s="2"/>
      <c r="AM41" s="2"/>
      <c r="AN41" s="2"/>
      <c r="AO41" s="2"/>
    </row>
    <row r="42" spans="1:41">
      <c r="M42" s="4"/>
      <c r="N42" s="13">
        <v>1</v>
      </c>
      <c r="O42" s="13">
        <v>1</v>
      </c>
      <c r="P42" s="13">
        <v>1</v>
      </c>
      <c r="Q42" s="13">
        <f t="shared" ref="Q42:R44" si="3">N42/$P$42</f>
        <v>1</v>
      </c>
      <c r="R42" s="13">
        <f t="shared" si="3"/>
        <v>1</v>
      </c>
      <c r="AK42" s="2"/>
      <c r="AL42" s="2"/>
      <c r="AM42" s="2"/>
      <c r="AN42" s="2"/>
      <c r="AO42" s="2"/>
    </row>
    <row r="43" spans="1:41">
      <c r="N43" s="13">
        <v>1.5</v>
      </c>
      <c r="O43" s="13">
        <v>1.5</v>
      </c>
      <c r="P43" s="13">
        <v>1.5</v>
      </c>
      <c r="Q43" s="13">
        <f t="shared" si="3"/>
        <v>1.5</v>
      </c>
      <c r="R43" s="13">
        <f t="shared" si="3"/>
        <v>1.5</v>
      </c>
    </row>
    <row r="44" spans="1:41">
      <c r="N44" s="13">
        <v>3</v>
      </c>
      <c r="O44" s="13">
        <v>3</v>
      </c>
      <c r="P44" s="13">
        <v>3</v>
      </c>
      <c r="Q44" s="13">
        <f t="shared" si="3"/>
        <v>3</v>
      </c>
      <c r="R44" s="13">
        <f t="shared" si="3"/>
        <v>3</v>
      </c>
    </row>
    <row r="45" spans="1:41">
      <c r="N45" s="13"/>
      <c r="O45" s="13"/>
      <c r="P45" s="13"/>
      <c r="Q45" s="13"/>
      <c r="R45" s="13">
        <v>6</v>
      </c>
    </row>
    <row r="46" spans="1:41">
      <c r="N46" s="13"/>
      <c r="O46" s="13"/>
      <c r="P46" s="13"/>
      <c r="Q46" s="13"/>
      <c r="R46" s="13">
        <v>10</v>
      </c>
    </row>
    <row r="47" spans="1:41" ht="17" thickBot="1"/>
    <row r="48" spans="1:41" ht="21">
      <c r="A48" s="45" t="s">
        <v>16</v>
      </c>
      <c r="B48" s="46"/>
      <c r="C48" s="46"/>
      <c r="D48" s="46"/>
      <c r="E48" s="46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5"/>
    </row>
    <row r="49" spans="1:22">
      <c r="A49" s="16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17"/>
    </row>
    <row r="50" spans="1:22">
      <c r="A50" s="1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17"/>
    </row>
    <row r="51" spans="1:22">
      <c r="A51" s="16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17"/>
    </row>
    <row r="52" spans="1:22">
      <c r="A52" s="16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17"/>
    </row>
    <row r="53" spans="1:22">
      <c r="A53" s="16"/>
      <c r="B53" s="2"/>
      <c r="C53" s="2"/>
      <c r="D53" s="2"/>
      <c r="E53" s="2"/>
      <c r="F53" s="2"/>
      <c r="G53" s="47" t="s">
        <v>6</v>
      </c>
      <c r="H53" s="47"/>
      <c r="I53" s="2"/>
      <c r="J53" s="18"/>
      <c r="K53" s="18"/>
      <c r="L53" s="2"/>
      <c r="M53" s="2"/>
      <c r="N53" s="2"/>
      <c r="O53" s="2"/>
      <c r="P53" s="2"/>
      <c r="Q53" s="2"/>
      <c r="R53" s="2"/>
      <c r="S53" s="2"/>
      <c r="T53" s="2"/>
      <c r="U53" s="2"/>
      <c r="V53" s="17"/>
    </row>
    <row r="54" spans="1:22">
      <c r="A54" s="16"/>
      <c r="B54" s="2"/>
      <c r="C54" s="2"/>
      <c r="D54" s="2"/>
      <c r="E54" s="2"/>
      <c r="F54" s="2"/>
      <c r="G54" s="47"/>
      <c r="H54" s="47"/>
      <c r="I54" s="48" t="s">
        <v>10</v>
      </c>
      <c r="J54" s="49"/>
      <c r="K54" s="49"/>
      <c r="L54" s="50"/>
      <c r="M54" s="2"/>
      <c r="N54" s="2"/>
      <c r="O54" s="2"/>
      <c r="P54" s="2"/>
      <c r="Q54" s="2"/>
      <c r="R54" s="2"/>
      <c r="S54" s="2"/>
      <c r="T54" s="2"/>
      <c r="U54" s="2"/>
      <c r="V54" s="17"/>
    </row>
    <row r="55" spans="1:22">
      <c r="A55" s="16"/>
      <c r="B55" s="2"/>
      <c r="C55" s="2"/>
      <c r="D55" s="2"/>
      <c r="E55" s="2"/>
      <c r="F55" s="2"/>
      <c r="G55" s="2"/>
      <c r="H55" s="8" t="s">
        <v>11</v>
      </c>
      <c r="I55" s="8">
        <v>0.4</v>
      </c>
      <c r="J55" s="8">
        <v>0.8</v>
      </c>
      <c r="K55" s="8">
        <v>1.5</v>
      </c>
      <c r="L55" s="8">
        <v>3</v>
      </c>
      <c r="M55" s="2"/>
      <c r="N55" s="2"/>
      <c r="O55" s="2"/>
      <c r="P55" s="2"/>
      <c r="Q55" s="2"/>
      <c r="R55" s="2"/>
      <c r="S55" s="2"/>
      <c r="T55" s="2"/>
      <c r="U55" s="2"/>
      <c r="V55" s="17"/>
    </row>
    <row r="56" spans="1:22">
      <c r="A56" s="16"/>
      <c r="B56" s="2"/>
      <c r="C56" s="2"/>
      <c r="D56" s="2"/>
      <c r="E56" s="2"/>
      <c r="F56" s="2"/>
      <c r="G56" s="2"/>
      <c r="H56" s="8">
        <f>R33</f>
        <v>0.1</v>
      </c>
      <c r="I56" s="10">
        <f t="shared" ref="I56:I69" si="4">$N$26*(1-EXP(-$Q$36/$U$29))*(1-EXP(-R33/AA26))</f>
        <v>3.9610112382905431E-3</v>
      </c>
      <c r="J56" s="10">
        <f t="shared" ref="J56:J69" si="5">$N$26*(1-EXP(-$Q$40/$U$33))*(1-EXP(-R33/AE26))</f>
        <v>6.4424874746591429E-3</v>
      </c>
      <c r="K56" s="10">
        <f t="shared" ref="K56:K69" si="6">$N$26*(1-EXP(-$Q$43/$U$36))*(1-EXP(-R33/AH26))</f>
        <v>8.8310159263630394E-3</v>
      </c>
      <c r="L56" s="10">
        <f t="shared" ref="L56:L69" si="7">$N$26*(1-EXP(-$Q$44/$U$37))*(1-EXP(-R33/AI26))</f>
        <v>1.0434022149073706E-2</v>
      </c>
      <c r="M56" s="2"/>
      <c r="N56" s="2"/>
      <c r="O56" s="2"/>
      <c r="P56" s="2"/>
      <c r="Q56" s="2"/>
      <c r="R56" s="2"/>
      <c r="S56" s="2"/>
      <c r="T56" s="2"/>
      <c r="U56" s="2"/>
      <c r="V56" s="17"/>
    </row>
    <row r="57" spans="1:22">
      <c r="A57" s="16"/>
      <c r="B57" s="2"/>
      <c r="C57" s="2"/>
      <c r="D57" s="2"/>
      <c r="E57" s="2"/>
      <c r="F57" s="2"/>
      <c r="G57" s="2"/>
      <c r="H57" s="8">
        <f t="shared" ref="H57:H69" si="8">R34</f>
        <v>0.2</v>
      </c>
      <c r="I57" s="10">
        <f t="shared" si="4"/>
        <v>7.3507071787863578E-3</v>
      </c>
      <c r="J57" s="10">
        <f t="shared" si="5"/>
        <v>1.1978859824797329E-2</v>
      </c>
      <c r="K57" s="10">
        <f t="shared" si="6"/>
        <v>1.6471797857683771E-2</v>
      </c>
      <c r="L57" s="10">
        <f t="shared" si="7"/>
        <v>1.9577188650165379E-2</v>
      </c>
      <c r="M57" s="2"/>
      <c r="N57" s="2"/>
      <c r="O57" s="2"/>
      <c r="P57" s="2"/>
      <c r="Q57" s="2"/>
      <c r="R57" s="2"/>
      <c r="S57" s="2"/>
      <c r="T57" s="2"/>
      <c r="U57" s="2"/>
      <c r="V57" s="17"/>
    </row>
    <row r="58" spans="1:22">
      <c r="A58" s="16"/>
      <c r="B58" s="2"/>
      <c r="C58" s="2"/>
      <c r="D58" s="2"/>
      <c r="E58" s="2"/>
      <c r="F58" s="2"/>
      <c r="G58" s="2"/>
      <c r="H58" s="8">
        <f t="shared" si="8"/>
        <v>0.3</v>
      </c>
      <c r="I58" s="10">
        <f t="shared" si="4"/>
        <v>1.0261091889882877E-2</v>
      </c>
      <c r="J58" s="10">
        <f t="shared" si="5"/>
        <v>1.6751472601871986E-2</v>
      </c>
      <c r="K58" s="10">
        <f t="shared" si="6"/>
        <v>2.3101671254463375E-2</v>
      </c>
      <c r="L58" s="10">
        <f t="shared" si="7"/>
        <v>2.7608274591751747E-2</v>
      </c>
      <c r="M58" s="2"/>
      <c r="N58" s="2"/>
      <c r="O58" s="2"/>
      <c r="P58" s="2"/>
      <c r="Q58" s="2"/>
      <c r="R58" s="2"/>
      <c r="S58" s="2"/>
      <c r="T58" s="2"/>
      <c r="U58" s="2"/>
      <c r="V58" s="17"/>
    </row>
    <row r="59" spans="1:22">
      <c r="A59" s="16"/>
      <c r="B59" s="2"/>
      <c r="C59" s="2"/>
      <c r="D59" s="2"/>
      <c r="E59" s="2"/>
      <c r="F59" s="2"/>
      <c r="G59" s="2"/>
      <c r="H59" s="8">
        <f t="shared" si="8"/>
        <v>0.4</v>
      </c>
      <c r="I59" s="10">
        <f t="shared" si="4"/>
        <v>1.2767937378098377E-2</v>
      </c>
      <c r="J59" s="10">
        <f t="shared" si="5"/>
        <v>2.0878169049070625E-2</v>
      </c>
      <c r="K59" s="10">
        <f t="shared" si="6"/>
        <v>2.887032893854061E-2</v>
      </c>
      <c r="L59" s="10">
        <f t="shared" si="7"/>
        <v>3.4678864298727068E-2</v>
      </c>
      <c r="M59" s="2"/>
      <c r="N59" s="2"/>
      <c r="O59" s="2"/>
      <c r="P59" s="2"/>
      <c r="Q59" s="2"/>
      <c r="R59" s="2"/>
      <c r="S59" s="2"/>
      <c r="T59" s="2"/>
      <c r="U59" s="2"/>
      <c r="V59" s="17"/>
    </row>
    <row r="60" spans="1:22">
      <c r="A60" s="16"/>
      <c r="B60" s="2"/>
      <c r="C60" s="2"/>
      <c r="D60" s="2"/>
      <c r="E60" s="2"/>
      <c r="F60" s="2"/>
      <c r="G60" s="2"/>
      <c r="H60" s="8">
        <f t="shared" si="8"/>
        <v>0.5</v>
      </c>
      <c r="I60" s="10">
        <f t="shared" si="4"/>
        <v>1.4933879577240681E-2</v>
      </c>
      <c r="J60" s="10">
        <f t="shared" si="5"/>
        <v>2.4456844923755376E-2</v>
      </c>
      <c r="K60" s="10">
        <f t="shared" si="6"/>
        <v>3.3903130269773027E-2</v>
      </c>
      <c r="L60" s="10">
        <f t="shared" si="7"/>
        <v>4.0917832330383604E-2</v>
      </c>
      <c r="M60" s="2"/>
      <c r="N60" s="2"/>
      <c r="O60" s="2"/>
      <c r="P60" s="2"/>
      <c r="Q60" s="2"/>
      <c r="R60" s="2"/>
      <c r="S60" s="2"/>
      <c r="T60" s="2"/>
      <c r="U60" s="2"/>
      <c r="V60" s="17"/>
    </row>
    <row r="61" spans="1:22">
      <c r="A61" s="16"/>
      <c r="B61" s="2"/>
      <c r="C61" s="2"/>
      <c r="D61" s="2"/>
      <c r="E61" s="2"/>
      <c r="F61" s="2"/>
      <c r="G61" s="2"/>
      <c r="H61" s="8">
        <f t="shared" si="8"/>
        <v>0.6</v>
      </c>
      <c r="I61" s="10">
        <f t="shared" si="4"/>
        <v>1.6810882259141964E-2</v>
      </c>
      <c r="J61" s="10">
        <f t="shared" si="5"/>
        <v>2.7569103050169717E-2</v>
      </c>
      <c r="K61" s="10">
        <f t="shared" si="6"/>
        <v>3.8305384970728509E-2</v>
      </c>
      <c r="L61" s="10">
        <f t="shared" si="7"/>
        <v>4.6435032346112411E-2</v>
      </c>
      <c r="M61" s="2"/>
      <c r="N61" s="2"/>
      <c r="O61" s="2"/>
      <c r="P61" s="2"/>
      <c r="Q61" s="2"/>
      <c r="R61" s="2"/>
      <c r="S61" s="2"/>
      <c r="T61" s="2"/>
      <c r="U61" s="2"/>
      <c r="V61" s="17"/>
    </row>
    <row r="62" spans="1:22">
      <c r="A62" s="16"/>
      <c r="B62" s="2"/>
      <c r="C62" s="2"/>
      <c r="D62" s="2"/>
      <c r="E62" s="2"/>
      <c r="F62" s="2"/>
      <c r="G62" s="2"/>
      <c r="H62" s="8">
        <f t="shared" si="8"/>
        <v>0.7</v>
      </c>
      <c r="I62" s="10">
        <f t="shared" si="4"/>
        <v>1.8442205932133315E-2</v>
      </c>
      <c r="J62" s="10">
        <f t="shared" si="5"/>
        <v>3.0283190468737332E-2</v>
      </c>
      <c r="K62" s="10">
        <f t="shared" si="6"/>
        <v>4.2165828430084602E-2</v>
      </c>
      <c r="L62" s="10">
        <f t="shared" si="7"/>
        <v>5.132434287283779E-2</v>
      </c>
      <c r="M62" s="2"/>
      <c r="N62" s="2"/>
      <c r="O62" s="2"/>
      <c r="P62" s="2"/>
      <c r="Q62" s="2"/>
      <c r="R62" s="2"/>
      <c r="S62" s="2"/>
      <c r="T62" s="2"/>
      <c r="U62" s="2"/>
      <c r="V62" s="17"/>
    </row>
    <row r="63" spans="1:22">
      <c r="A63" s="16"/>
      <c r="B63" s="2"/>
      <c r="C63" s="2"/>
      <c r="D63" s="2"/>
      <c r="E63" s="2"/>
      <c r="F63" s="2"/>
      <c r="G63" s="2"/>
      <c r="H63" s="8">
        <f t="shared" si="8"/>
        <v>0.8</v>
      </c>
      <c r="I63" s="10">
        <f t="shared" si="4"/>
        <v>1.9863987418554933E-2</v>
      </c>
      <c r="J63" s="10">
        <f t="shared" si="5"/>
        <v>3.2656367898339637E-2</v>
      </c>
      <c r="K63" s="10">
        <f t="shared" si="6"/>
        <v>4.5559450802188581E-2</v>
      </c>
      <c r="L63" s="10">
        <f t="shared" si="7"/>
        <v>5.5666189352911892E-2</v>
      </c>
      <c r="M63" s="2"/>
      <c r="N63" s="2"/>
      <c r="O63" s="2"/>
      <c r="P63" s="2"/>
      <c r="Q63" s="2"/>
      <c r="R63" s="2"/>
      <c r="S63" s="2"/>
      <c r="T63" s="2"/>
      <c r="U63" s="2"/>
      <c r="V63" s="17"/>
    </row>
    <row r="64" spans="1:22">
      <c r="A64" s="16"/>
      <c r="B64" s="2"/>
      <c r="C64" s="2"/>
      <c r="D64" s="2"/>
      <c r="E64" s="2"/>
      <c r="F64" s="2"/>
      <c r="G64" s="2"/>
      <c r="H64" s="8">
        <f t="shared" si="8"/>
        <v>0.9</v>
      </c>
      <c r="I64" s="10">
        <f t="shared" si="4"/>
        <v>2.1106511970154819E-2</v>
      </c>
      <c r="J64" s="10">
        <f t="shared" si="5"/>
        <v>3.4736828219941417E-2</v>
      </c>
      <c r="K64" s="10">
        <f t="shared" si="6"/>
        <v>4.8549807776489672E-2</v>
      </c>
      <c r="L64" s="10">
        <f t="shared" si="7"/>
        <v>5.9529638404568291E-2</v>
      </c>
      <c r="M64" s="2"/>
      <c r="N64" s="2"/>
      <c r="O64" s="2"/>
      <c r="P64" s="2"/>
      <c r="Q64" s="2"/>
      <c r="R64" s="2"/>
      <c r="S64" s="2"/>
      <c r="T64" s="2"/>
      <c r="U64" s="2"/>
      <c r="V64" s="17"/>
    </row>
    <row r="65" spans="1:22">
      <c r="A65" s="16"/>
      <c r="B65" s="2"/>
      <c r="C65" s="2"/>
      <c r="D65" s="2"/>
      <c r="E65" s="2"/>
      <c r="F65" s="2"/>
      <c r="G65" s="2"/>
      <c r="H65" s="8">
        <f t="shared" si="8"/>
        <v>1</v>
      </c>
      <c r="I65" s="10">
        <f t="shared" si="4"/>
        <v>2.2195241594103354E-2</v>
      </c>
      <c r="J65" s="10">
        <f t="shared" si="5"/>
        <v>3.6565255330297142E-2</v>
      </c>
      <c r="K65" s="10">
        <f t="shared" si="6"/>
        <v>5.119091413233684E-2</v>
      </c>
      <c r="L65" s="10">
        <f t="shared" si="7"/>
        <v>6.2974141627345465E-2</v>
      </c>
      <c r="M65" s="2"/>
      <c r="N65" s="2"/>
      <c r="O65" s="2"/>
      <c r="P65" s="2"/>
      <c r="Q65" s="2"/>
      <c r="R65" s="2"/>
      <c r="S65" s="2"/>
      <c r="T65" s="2"/>
      <c r="U65" s="2"/>
      <c r="V65" s="17"/>
    </row>
    <row r="66" spans="1:22">
      <c r="A66" s="16"/>
      <c r="B66" s="2"/>
      <c r="C66" s="2"/>
      <c r="D66" s="2"/>
      <c r="E66" s="2"/>
      <c r="F66" s="2"/>
      <c r="G66" s="2"/>
      <c r="H66" s="8">
        <f t="shared" si="8"/>
        <v>1.5</v>
      </c>
      <c r="I66" s="10">
        <f t="shared" si="4"/>
        <v>2.5978651513600848E-2</v>
      </c>
      <c r="J66" s="10">
        <f t="shared" si="5"/>
        <v>4.2967457639033674E-2</v>
      </c>
      <c r="K66" s="10">
        <f t="shared" si="6"/>
        <v>6.0555283322582226E-2</v>
      </c>
      <c r="L66" s="10">
        <f t="shared" si="7"/>
        <v>7.5485157821304313E-2</v>
      </c>
      <c r="M66" s="2"/>
      <c r="N66" s="2"/>
      <c r="O66" s="2"/>
      <c r="P66" s="2"/>
      <c r="Q66" s="2"/>
      <c r="R66" s="2"/>
      <c r="S66" s="2"/>
      <c r="T66" s="2"/>
      <c r="U66" s="2"/>
      <c r="V66" s="17"/>
    </row>
    <row r="67" spans="1:22">
      <c r="A67" s="16"/>
      <c r="B67" s="2"/>
      <c r="C67" s="2"/>
      <c r="D67" s="2"/>
      <c r="E67" s="2"/>
      <c r="F67" s="2"/>
      <c r="G67" s="2"/>
      <c r="H67" s="8">
        <f t="shared" si="8"/>
        <v>3</v>
      </c>
      <c r="I67" s="10">
        <f t="shared" si="4"/>
        <v>3.0026362462802523E-2</v>
      </c>
      <c r="J67" s="10">
        <f t="shared" si="5"/>
        <v>4.9943573549218891E-2</v>
      </c>
      <c r="K67" s="10">
        <f t="shared" si="6"/>
        <v>7.1075851172966331E-2</v>
      </c>
      <c r="L67" s="10">
        <f t="shared" si="7"/>
        <v>9.0406152055406058E-2</v>
      </c>
      <c r="M67" s="2"/>
      <c r="N67" s="2"/>
      <c r="O67" s="2"/>
      <c r="P67" s="2"/>
      <c r="Q67" s="2"/>
      <c r="R67" s="2"/>
      <c r="S67" s="2"/>
      <c r="T67" s="2"/>
      <c r="U67" s="2"/>
      <c r="V67" s="17"/>
    </row>
    <row r="68" spans="1:22">
      <c r="A68" s="16"/>
      <c r="B68" s="2"/>
      <c r="C68" s="2"/>
      <c r="D68" s="2"/>
      <c r="E68" s="2"/>
      <c r="F68" s="2"/>
      <c r="G68" s="2"/>
      <c r="H68" s="8">
        <f t="shared" si="8"/>
        <v>6</v>
      </c>
      <c r="I68" s="10">
        <f t="shared" si="4"/>
        <v>3.1323759026809055E-2</v>
      </c>
      <c r="J68" s="10">
        <f t="shared" si="5"/>
        <v>5.2237757026249408E-2</v>
      </c>
      <c r="K68" s="10">
        <f t="shared" si="6"/>
        <v>7.468891241104475E-2</v>
      </c>
      <c r="L68" s="10">
        <f t="shared" si="7"/>
        <v>9.5993409988243295E-2</v>
      </c>
      <c r="M68" s="2"/>
      <c r="N68" s="2"/>
      <c r="O68" s="2"/>
      <c r="P68" s="2"/>
      <c r="Q68" s="2"/>
      <c r="R68" s="2"/>
      <c r="S68" s="2"/>
      <c r="T68" s="2"/>
      <c r="U68" s="2"/>
      <c r="V68" s="17"/>
    </row>
    <row r="69" spans="1:22">
      <c r="A69" s="16"/>
      <c r="B69" s="2"/>
      <c r="C69" s="2"/>
      <c r="D69" s="2"/>
      <c r="E69" s="2"/>
      <c r="F69" s="2"/>
      <c r="G69" s="2"/>
      <c r="H69" s="8">
        <f t="shared" si="8"/>
        <v>10</v>
      </c>
      <c r="I69" s="10">
        <f t="shared" si="4"/>
        <v>3.1530791170634467E-2</v>
      </c>
      <c r="J69" s="10">
        <f t="shared" si="5"/>
        <v>5.2610810137330703E-2</v>
      </c>
      <c r="K69" s="10">
        <f t="shared" si="6"/>
        <v>7.5295944975492454E-2</v>
      </c>
      <c r="L69" s="10">
        <f t="shared" si="7"/>
        <v>9.6998676694955002E-2</v>
      </c>
      <c r="M69" s="2"/>
      <c r="N69" s="2"/>
      <c r="O69" s="2"/>
      <c r="P69" s="2"/>
      <c r="Q69" s="2"/>
      <c r="R69" s="2"/>
      <c r="S69" s="2"/>
      <c r="T69" s="2"/>
      <c r="U69" s="2"/>
      <c r="V69" s="17"/>
    </row>
    <row r="70" spans="1:22">
      <c r="A70" s="16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17"/>
    </row>
    <row r="71" spans="1:22">
      <c r="A71" s="16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17"/>
    </row>
    <row r="72" spans="1:22">
      <c r="A72" s="16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17"/>
    </row>
    <row r="73" spans="1:22" ht="17" thickBot="1">
      <c r="A73" s="19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1"/>
    </row>
    <row r="74" spans="1:22" ht="21">
      <c r="A74" s="45" t="s">
        <v>17</v>
      </c>
      <c r="B74" s="46"/>
      <c r="C74" s="46"/>
      <c r="D74" s="46"/>
      <c r="E74" s="46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5"/>
    </row>
    <row r="75" spans="1:22">
      <c r="A75" s="16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17"/>
    </row>
    <row r="76" spans="1:22">
      <c r="A76" s="16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17"/>
    </row>
    <row r="77" spans="1:22">
      <c r="A77" s="16"/>
      <c r="B77" s="2"/>
      <c r="C77" s="2"/>
      <c r="D77" s="2"/>
      <c r="E77" s="2"/>
      <c r="F77" s="2"/>
      <c r="G77" s="2"/>
      <c r="M77" s="2"/>
      <c r="N77" s="2"/>
      <c r="O77" s="2"/>
      <c r="P77" s="2"/>
      <c r="Q77" s="2"/>
      <c r="R77" s="2"/>
      <c r="S77" s="2"/>
      <c r="T77" s="2"/>
      <c r="U77" s="2"/>
      <c r="V77" s="17"/>
    </row>
    <row r="78" spans="1:22">
      <c r="A78" s="16"/>
      <c r="B78" s="2"/>
      <c r="C78" s="2"/>
      <c r="D78" s="2"/>
      <c r="E78" s="2"/>
      <c r="F78" s="2"/>
      <c r="G78" s="2"/>
      <c r="M78" s="2"/>
      <c r="N78" s="2"/>
      <c r="O78" s="2"/>
      <c r="P78" s="2"/>
      <c r="Q78" s="2"/>
      <c r="R78" s="2"/>
      <c r="S78" s="2"/>
      <c r="T78" s="2"/>
      <c r="U78" s="2"/>
      <c r="V78" s="17"/>
    </row>
    <row r="79" spans="1:22">
      <c r="A79" s="16"/>
      <c r="B79" s="2"/>
      <c r="C79" s="2"/>
      <c r="D79" s="2"/>
      <c r="E79" s="2"/>
      <c r="F79" s="2"/>
      <c r="G79" s="47" t="s">
        <v>6</v>
      </c>
      <c r="H79" s="47"/>
      <c r="M79" s="2"/>
      <c r="N79" s="2"/>
      <c r="O79" s="2"/>
      <c r="P79" s="2"/>
      <c r="Q79" s="2"/>
      <c r="R79" s="2"/>
      <c r="S79" s="2"/>
      <c r="T79" s="2"/>
      <c r="U79" s="2"/>
      <c r="V79" s="17"/>
    </row>
    <row r="80" spans="1:22">
      <c r="A80" s="16"/>
      <c r="B80" s="2"/>
      <c r="C80" s="2"/>
      <c r="D80" s="2"/>
      <c r="E80" s="2"/>
      <c r="F80" s="2"/>
      <c r="G80" s="47"/>
      <c r="H80" s="47"/>
      <c r="I80" s="48" t="s">
        <v>10</v>
      </c>
      <c r="J80" s="49"/>
      <c r="K80" s="49"/>
      <c r="L80" s="50"/>
      <c r="M80" s="2"/>
      <c r="N80" s="2"/>
      <c r="O80" s="2"/>
      <c r="P80" s="2"/>
      <c r="Q80" s="2"/>
      <c r="R80" s="2"/>
      <c r="S80" s="2"/>
      <c r="T80" s="2"/>
      <c r="U80" s="2"/>
      <c r="V80" s="17"/>
    </row>
    <row r="81" spans="1:22">
      <c r="A81" s="16"/>
      <c r="B81" s="2"/>
      <c r="C81" s="2"/>
      <c r="D81" s="2"/>
      <c r="E81" s="2"/>
      <c r="F81" s="2"/>
      <c r="G81" s="2"/>
      <c r="H81" s="8" t="s">
        <v>11</v>
      </c>
      <c r="I81" s="8">
        <v>0.4</v>
      </c>
      <c r="J81" s="8">
        <v>0.8</v>
      </c>
      <c r="K81" s="8">
        <v>1.5</v>
      </c>
      <c r="L81" s="8">
        <v>3</v>
      </c>
      <c r="M81" s="2"/>
      <c r="N81" s="2"/>
      <c r="O81" s="2"/>
      <c r="P81" s="2"/>
      <c r="Q81" s="2"/>
      <c r="R81" s="2"/>
      <c r="S81" s="2"/>
      <c r="T81" s="2"/>
      <c r="U81" s="2"/>
      <c r="V81" s="17"/>
    </row>
    <row r="82" spans="1:22">
      <c r="A82" s="16"/>
      <c r="B82" s="2"/>
      <c r="C82" s="2"/>
      <c r="D82" s="2"/>
      <c r="E82" s="2"/>
      <c r="F82" s="2"/>
      <c r="G82" s="2"/>
      <c r="H82" s="8">
        <f t="shared" ref="H82:H95" si="9">R33</f>
        <v>0.1</v>
      </c>
      <c r="I82" s="10">
        <f t="shared" ref="I82:I95" si="10">$N$27*(1-EXP(-$Q$36/$U$29))*(1-EXP(-R33/AA26))</f>
        <v>3.8938754545907038E-3</v>
      </c>
      <c r="J82" s="10">
        <f t="shared" ref="J82:J95" si="11">$N$27*(1-EXP(-$Q$40/$U$33))*(1-EXP(-R33/AE26))</f>
        <v>6.3332927716988202E-3</v>
      </c>
      <c r="K82" s="10">
        <f t="shared" ref="K82:K95" si="12">$N$27*(1-EXP(-$Q$43/$U$36))*(1-EXP(-R33/AH26))</f>
        <v>8.6813376903229905E-3</v>
      </c>
      <c r="L82" s="10">
        <f t="shared" ref="L82:L95" si="13">$N$27*(1-EXP(-$Q$44/$U$37))*(1-EXP(-R33/AI26))</f>
        <v>1.0257174316038559E-2</v>
      </c>
      <c r="M82" s="2"/>
      <c r="N82" s="2"/>
      <c r="O82" s="2"/>
      <c r="P82" s="2"/>
      <c r="Q82" s="2"/>
      <c r="R82" s="2"/>
      <c r="S82" s="2"/>
      <c r="T82" s="2"/>
      <c r="U82" s="2"/>
      <c r="V82" s="17"/>
    </row>
    <row r="83" spans="1:22">
      <c r="A83" s="16"/>
      <c r="B83" s="2"/>
      <c r="C83" s="2"/>
      <c r="D83" s="2"/>
      <c r="E83" s="2"/>
      <c r="F83" s="2"/>
      <c r="G83" s="2"/>
      <c r="H83" s="8">
        <f t="shared" si="9"/>
        <v>0.2</v>
      </c>
      <c r="I83" s="10">
        <f t="shared" si="10"/>
        <v>7.2261189215187937E-3</v>
      </c>
      <c r="J83" s="10">
        <f t="shared" si="11"/>
        <v>1.1775828302343139E-2</v>
      </c>
      <c r="K83" s="10">
        <f t="shared" si="12"/>
        <v>1.6192614843146762E-2</v>
      </c>
      <c r="L83" s="10">
        <f t="shared" si="13"/>
        <v>1.9245371893382917E-2</v>
      </c>
      <c r="M83" s="2"/>
      <c r="N83" s="2"/>
      <c r="O83" s="2"/>
      <c r="P83" s="2"/>
      <c r="Q83" s="2"/>
      <c r="R83" s="2"/>
      <c r="S83" s="2"/>
      <c r="T83" s="2"/>
      <c r="U83" s="2"/>
      <c r="V83" s="17"/>
    </row>
    <row r="84" spans="1:22">
      <c r="A84" s="16"/>
      <c r="B84" s="2"/>
      <c r="C84" s="2"/>
      <c r="D84" s="2"/>
      <c r="E84" s="2"/>
      <c r="F84" s="2"/>
      <c r="G84" s="2"/>
      <c r="H84" s="8">
        <f t="shared" si="9"/>
        <v>0.3</v>
      </c>
      <c r="I84" s="10">
        <f t="shared" si="10"/>
        <v>1.0087175078189948E-2</v>
      </c>
      <c r="J84" s="10">
        <f t="shared" si="11"/>
        <v>1.6467549337433482E-2</v>
      </c>
      <c r="K84" s="10">
        <f t="shared" si="12"/>
        <v>2.2710117504387728E-2</v>
      </c>
      <c r="L84" s="10">
        <f t="shared" si="13"/>
        <v>2.7140337734264434E-2</v>
      </c>
      <c r="M84" s="2"/>
      <c r="N84" s="2"/>
      <c r="O84" s="2"/>
      <c r="P84" s="2"/>
      <c r="Q84" s="2"/>
      <c r="R84" s="2"/>
      <c r="S84" s="2"/>
      <c r="T84" s="2"/>
      <c r="U84" s="2"/>
      <c r="V84" s="17"/>
    </row>
    <row r="85" spans="1:22">
      <c r="A85" s="16"/>
      <c r="B85" s="2"/>
      <c r="C85" s="2"/>
      <c r="D85" s="2"/>
      <c r="E85" s="2"/>
      <c r="F85" s="2"/>
      <c r="G85" s="2"/>
      <c r="H85" s="8">
        <f t="shared" si="9"/>
        <v>0.4</v>
      </c>
      <c r="I85" s="10">
        <f t="shared" si="10"/>
        <v>1.2551531659825525E-2</v>
      </c>
      <c r="J85" s="10">
        <f t="shared" si="11"/>
        <v>2.0524301777052483E-2</v>
      </c>
      <c r="K85" s="10">
        <f t="shared" si="12"/>
        <v>2.8381001329412809E-2</v>
      </c>
      <c r="L85" s="10">
        <f t="shared" si="13"/>
        <v>3.4091086937731697E-2</v>
      </c>
      <c r="M85" s="2"/>
      <c r="N85" s="2"/>
      <c r="O85" s="2"/>
      <c r="P85" s="2"/>
      <c r="Q85" s="2"/>
      <c r="R85" s="2"/>
      <c r="S85" s="2"/>
      <c r="T85" s="2"/>
      <c r="U85" s="2"/>
      <c r="V85" s="17"/>
    </row>
    <row r="86" spans="1:22">
      <c r="A86" s="16"/>
      <c r="B86" s="2"/>
      <c r="C86" s="2"/>
      <c r="D86" s="2"/>
      <c r="E86" s="2"/>
      <c r="F86" s="2"/>
      <c r="G86" s="2"/>
      <c r="H86" s="8">
        <f t="shared" si="9"/>
        <v>0.5</v>
      </c>
      <c r="I86" s="10">
        <f t="shared" si="10"/>
        <v>1.4680762974236603E-2</v>
      </c>
      <c r="J86" s="10">
        <f t="shared" si="11"/>
        <v>2.4042322128437495E-2</v>
      </c>
      <c r="K86" s="10">
        <f t="shared" si="12"/>
        <v>3.3328500943166715E-2</v>
      </c>
      <c r="L86" s="10">
        <f t="shared" si="13"/>
        <v>4.0224309748512703E-2</v>
      </c>
      <c r="M86" s="2"/>
      <c r="N86" s="2"/>
      <c r="O86" s="2"/>
      <c r="P86" s="2"/>
      <c r="Q86" s="2"/>
      <c r="R86" s="2"/>
      <c r="S86" s="2"/>
      <c r="T86" s="2"/>
      <c r="U86" s="2"/>
      <c r="V86" s="17"/>
    </row>
    <row r="87" spans="1:22">
      <c r="A87" s="16"/>
      <c r="B87" s="2"/>
      <c r="C87" s="2"/>
      <c r="D87" s="2"/>
      <c r="E87" s="2"/>
      <c r="F87" s="2"/>
      <c r="G87" s="2"/>
      <c r="H87" s="8">
        <f t="shared" si="9"/>
        <v>0.6</v>
      </c>
      <c r="I87" s="10">
        <f t="shared" si="10"/>
        <v>1.6525952051359899E-2</v>
      </c>
      <c r="J87" s="10">
        <f t="shared" si="11"/>
        <v>2.7101830117115998E-2</v>
      </c>
      <c r="K87" s="10">
        <f t="shared" si="12"/>
        <v>3.7656141157665322E-2</v>
      </c>
      <c r="L87" s="10">
        <f t="shared" si="13"/>
        <v>4.5647997899568145E-2</v>
      </c>
      <c r="M87" s="2"/>
      <c r="N87" s="2"/>
      <c r="O87" s="2"/>
      <c r="P87" s="2"/>
      <c r="Q87" s="2"/>
      <c r="R87" s="2"/>
      <c r="S87" s="2"/>
      <c r="T87" s="2"/>
      <c r="U87" s="2"/>
      <c r="V87" s="17"/>
    </row>
    <row r="88" spans="1:22">
      <c r="A88" s="16"/>
      <c r="B88" s="2"/>
      <c r="C88" s="2"/>
      <c r="D88" s="2"/>
      <c r="E88" s="2"/>
      <c r="F88" s="2"/>
      <c r="G88" s="2"/>
      <c r="H88" s="8">
        <f t="shared" si="9"/>
        <v>0.7</v>
      </c>
      <c r="I88" s="10">
        <f t="shared" si="10"/>
        <v>1.8129626170571733E-2</v>
      </c>
      <c r="J88" s="10">
        <f t="shared" si="11"/>
        <v>2.9769916054012979E-2</v>
      </c>
      <c r="K88" s="10">
        <f t="shared" si="12"/>
        <v>4.1451153371947581E-2</v>
      </c>
      <c r="L88" s="10">
        <f t="shared" si="13"/>
        <v>5.0454438756349022E-2</v>
      </c>
      <c r="M88" s="2"/>
      <c r="N88" s="2"/>
      <c r="O88" s="2"/>
      <c r="P88" s="2"/>
      <c r="Q88" s="2"/>
      <c r="R88" s="2"/>
      <c r="S88" s="2"/>
      <c r="T88" s="2"/>
      <c r="U88" s="2"/>
      <c r="V88" s="17"/>
    </row>
    <row r="89" spans="1:22">
      <c r="A89" s="16"/>
      <c r="B89" s="2"/>
      <c r="C89" s="2"/>
      <c r="D89" s="2"/>
      <c r="E89" s="2"/>
      <c r="F89" s="2"/>
      <c r="G89" s="2"/>
      <c r="H89" s="8">
        <f t="shared" si="9"/>
        <v>0.8</v>
      </c>
      <c r="I89" s="10">
        <f t="shared" si="10"/>
        <v>1.9527309665698073E-2</v>
      </c>
      <c r="J89" s="10">
        <f t="shared" si="11"/>
        <v>3.2102870137350838E-2</v>
      </c>
      <c r="K89" s="10">
        <f t="shared" si="12"/>
        <v>4.478725672079556E-2</v>
      </c>
      <c r="L89" s="10">
        <f t="shared" si="13"/>
        <v>5.4722694618116789E-2</v>
      </c>
      <c r="M89" s="2"/>
      <c r="N89" s="2"/>
      <c r="O89" s="2"/>
      <c r="P89" s="2"/>
      <c r="Q89" s="2"/>
      <c r="R89" s="2"/>
      <c r="S89" s="2"/>
      <c r="T89" s="2"/>
      <c r="U89" s="2"/>
      <c r="V89" s="17"/>
    </row>
    <row r="90" spans="1:22">
      <c r="A90" s="16"/>
      <c r="B90" s="2"/>
      <c r="C90" s="2"/>
      <c r="D90" s="2"/>
      <c r="E90" s="2"/>
      <c r="F90" s="2"/>
      <c r="G90" s="2"/>
      <c r="H90" s="8">
        <f t="shared" si="9"/>
        <v>0.9</v>
      </c>
      <c r="I90" s="10">
        <f t="shared" si="10"/>
        <v>2.0748774479135246E-2</v>
      </c>
      <c r="J90" s="10">
        <f t="shared" si="11"/>
        <v>3.4148068419603432E-2</v>
      </c>
      <c r="K90" s="10">
        <f t="shared" si="12"/>
        <v>4.7726929678583073E-2</v>
      </c>
      <c r="L90" s="10">
        <f t="shared" si="13"/>
        <v>5.8520661482456972E-2</v>
      </c>
      <c r="M90" s="2"/>
      <c r="N90" s="2"/>
      <c r="O90" s="2"/>
      <c r="P90" s="2"/>
      <c r="Q90" s="2"/>
      <c r="R90" s="2"/>
      <c r="S90" s="2"/>
      <c r="T90" s="2"/>
      <c r="U90" s="2"/>
      <c r="V90" s="17"/>
    </row>
    <row r="91" spans="1:22">
      <c r="A91" s="16"/>
      <c r="B91" s="2"/>
      <c r="C91" s="2"/>
      <c r="D91" s="2"/>
      <c r="E91" s="2"/>
      <c r="F91" s="2"/>
      <c r="G91" s="2"/>
      <c r="H91" s="8">
        <f t="shared" si="9"/>
        <v>1</v>
      </c>
      <c r="I91" s="10">
        <f t="shared" si="10"/>
        <v>2.1819051058610078E-2</v>
      </c>
      <c r="J91" s="10">
        <f t="shared" si="11"/>
        <v>3.5945505239953129E-2</v>
      </c>
      <c r="K91" s="10">
        <f t="shared" si="12"/>
        <v>5.0323271519924363E-2</v>
      </c>
      <c r="L91" s="10">
        <f t="shared" si="13"/>
        <v>6.1906783294678594E-2</v>
      </c>
      <c r="M91" s="2"/>
      <c r="N91" s="2"/>
      <c r="O91" s="2"/>
      <c r="P91" s="2"/>
      <c r="Q91" s="2"/>
      <c r="R91" s="2"/>
      <c r="S91" s="2"/>
      <c r="T91" s="2"/>
      <c r="U91" s="2"/>
      <c r="V91" s="17"/>
    </row>
    <row r="92" spans="1:22">
      <c r="A92" s="16"/>
      <c r="B92" s="2"/>
      <c r="C92" s="2"/>
      <c r="D92" s="2"/>
      <c r="E92" s="2"/>
      <c r="F92" s="2"/>
      <c r="G92" s="2"/>
      <c r="H92" s="8">
        <f t="shared" si="9"/>
        <v>1.5</v>
      </c>
      <c r="I92" s="10">
        <f t="shared" si="10"/>
        <v>2.5538335386251682E-2</v>
      </c>
      <c r="J92" s="10">
        <f t="shared" si="11"/>
        <v>4.2239195645151752E-2</v>
      </c>
      <c r="K92" s="10">
        <f t="shared" si="12"/>
        <v>5.9528922588301184E-2</v>
      </c>
      <c r="L92" s="10">
        <f t="shared" si="13"/>
        <v>7.4205748366705945E-2</v>
      </c>
      <c r="M92" s="2"/>
      <c r="N92" s="2"/>
      <c r="O92" s="2"/>
      <c r="P92" s="2"/>
      <c r="Q92" s="2"/>
      <c r="R92" s="2"/>
      <c r="S92" s="2"/>
      <c r="T92" s="2"/>
      <c r="U92" s="2"/>
      <c r="V92" s="17"/>
    </row>
    <row r="93" spans="1:22">
      <c r="A93" s="16"/>
      <c r="B93" s="2"/>
      <c r="C93" s="2"/>
      <c r="D93" s="2"/>
      <c r="E93" s="2"/>
      <c r="F93" s="2"/>
      <c r="G93" s="2"/>
      <c r="H93" s="8">
        <f t="shared" si="9"/>
        <v>3</v>
      </c>
      <c r="I93" s="10">
        <f t="shared" si="10"/>
        <v>2.9517441065127908E-2</v>
      </c>
      <c r="J93" s="10">
        <f t="shared" si="11"/>
        <v>4.9097072302621975E-2</v>
      </c>
      <c r="K93" s="10">
        <f t="shared" si="12"/>
        <v>6.9871175729356735E-2</v>
      </c>
      <c r="L93" s="10">
        <f t="shared" si="13"/>
        <v>8.887384439345003E-2</v>
      </c>
      <c r="M93" s="2"/>
      <c r="N93" s="2"/>
      <c r="O93" s="2"/>
      <c r="P93" s="2"/>
      <c r="Q93" s="2"/>
      <c r="R93" s="2"/>
      <c r="S93" s="2"/>
      <c r="T93" s="2"/>
      <c r="U93" s="2"/>
      <c r="V93" s="17"/>
    </row>
    <row r="94" spans="1:22">
      <c r="A94" s="16"/>
      <c r="B94" s="2"/>
      <c r="C94" s="2"/>
      <c r="D94" s="2"/>
      <c r="E94" s="2"/>
      <c r="F94" s="2"/>
      <c r="G94" s="2"/>
      <c r="H94" s="8">
        <f t="shared" si="9"/>
        <v>6</v>
      </c>
      <c r="I94" s="10">
        <f t="shared" si="10"/>
        <v>3.0792847856863141E-2</v>
      </c>
      <c r="J94" s="10">
        <f t="shared" si="11"/>
        <v>5.1352371313940111E-2</v>
      </c>
      <c r="K94" s="10">
        <f t="shared" si="12"/>
        <v>7.3422998641366033E-2</v>
      </c>
      <c r="L94" s="10">
        <f t="shared" si="13"/>
        <v>9.4366403039290031E-2</v>
      </c>
      <c r="M94" s="2"/>
      <c r="N94" s="2"/>
      <c r="O94" s="2"/>
      <c r="P94" s="2"/>
      <c r="Q94" s="2"/>
      <c r="R94" s="2"/>
      <c r="S94" s="2"/>
      <c r="T94" s="2"/>
      <c r="U94" s="2"/>
      <c r="V94" s="17"/>
    </row>
    <row r="95" spans="1:22">
      <c r="A95" s="16"/>
      <c r="B95" s="2"/>
      <c r="C95" s="2"/>
      <c r="D95" s="2"/>
      <c r="E95" s="2"/>
      <c r="F95" s="2"/>
      <c r="G95" s="2"/>
      <c r="H95" s="8">
        <f t="shared" si="9"/>
        <v>10</v>
      </c>
      <c r="I95" s="10">
        <f t="shared" si="10"/>
        <v>3.0996370981301685E-2</v>
      </c>
      <c r="J95" s="10">
        <f t="shared" si="11"/>
        <v>5.1719101490935275E-2</v>
      </c>
      <c r="K95" s="10">
        <f t="shared" si="12"/>
        <v>7.4019742518280737E-2</v>
      </c>
      <c r="L95" s="10">
        <f t="shared" si="13"/>
        <v>9.5354631327243922E-2</v>
      </c>
      <c r="M95" s="2"/>
      <c r="N95" s="2"/>
      <c r="O95" s="2"/>
      <c r="P95" s="2"/>
      <c r="Q95" s="2"/>
      <c r="R95" s="2"/>
      <c r="S95" s="2"/>
      <c r="T95" s="2"/>
      <c r="U95" s="2"/>
      <c r="V95" s="17"/>
    </row>
    <row r="96" spans="1:22">
      <c r="A96" s="16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17"/>
    </row>
    <row r="97" spans="1:22">
      <c r="A97" s="16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17"/>
    </row>
    <row r="98" spans="1:22">
      <c r="A98" s="16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7"/>
    </row>
    <row r="99" spans="1:22">
      <c r="A99" s="16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17"/>
    </row>
    <row r="100" spans="1:22" ht="17" thickBot="1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1"/>
    </row>
    <row r="101" spans="1:22" ht="21">
      <c r="A101" s="45" t="s">
        <v>18</v>
      </c>
      <c r="B101" s="46"/>
      <c r="C101" s="46"/>
      <c r="D101" s="46"/>
      <c r="E101" s="4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5"/>
    </row>
    <row r="102" spans="1:22">
      <c r="A102" s="16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17"/>
    </row>
    <row r="103" spans="1:22">
      <c r="A103" s="16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17"/>
    </row>
    <row r="104" spans="1:22">
      <c r="A104" s="16"/>
      <c r="B104" s="2"/>
      <c r="C104" s="2"/>
      <c r="D104" s="2"/>
      <c r="E104" s="2"/>
      <c r="F104" s="2"/>
      <c r="G104" s="2"/>
      <c r="M104" s="2"/>
      <c r="N104" s="2"/>
      <c r="O104" s="2"/>
      <c r="P104" s="2"/>
      <c r="Q104" s="2"/>
      <c r="R104" s="2"/>
      <c r="S104" s="2"/>
      <c r="T104" s="2"/>
      <c r="U104" s="2"/>
      <c r="V104" s="17"/>
    </row>
    <row r="105" spans="1:22">
      <c r="A105" s="16"/>
      <c r="B105" s="2"/>
      <c r="C105" s="2"/>
      <c r="D105" s="2"/>
      <c r="E105" s="2"/>
      <c r="F105" s="2"/>
      <c r="G105" s="2"/>
      <c r="M105" s="2"/>
      <c r="N105" s="2"/>
      <c r="O105" s="2"/>
      <c r="P105" s="2"/>
      <c r="Q105" s="2"/>
      <c r="R105" s="2"/>
      <c r="S105" s="2"/>
      <c r="T105" s="2"/>
      <c r="U105" s="2"/>
      <c r="V105" s="17"/>
    </row>
    <row r="106" spans="1:22">
      <c r="A106" s="16"/>
      <c r="B106" s="2"/>
      <c r="C106" s="2"/>
      <c r="D106" s="2"/>
      <c r="E106" s="2"/>
      <c r="F106" s="2"/>
      <c r="G106" s="47" t="s">
        <v>6</v>
      </c>
      <c r="H106" s="47"/>
      <c r="M106" s="2"/>
      <c r="N106" s="2"/>
      <c r="O106" s="2"/>
      <c r="P106" s="2"/>
      <c r="Q106" s="2"/>
      <c r="R106" s="2"/>
      <c r="S106" s="2"/>
      <c r="T106" s="2"/>
      <c r="U106" s="2"/>
      <c r="V106" s="17"/>
    </row>
    <row r="107" spans="1:22">
      <c r="A107" s="16"/>
      <c r="B107" s="2"/>
      <c r="C107" s="2"/>
      <c r="D107" s="2"/>
      <c r="E107" s="2"/>
      <c r="F107" s="2"/>
      <c r="G107" s="47"/>
      <c r="H107" s="47"/>
      <c r="I107" s="48" t="s">
        <v>10</v>
      </c>
      <c r="J107" s="49"/>
      <c r="K107" s="49"/>
      <c r="L107" s="50"/>
      <c r="M107" s="2"/>
      <c r="N107" s="2"/>
      <c r="O107" s="2"/>
      <c r="P107" s="2"/>
      <c r="Q107" s="2"/>
      <c r="R107" s="2"/>
      <c r="S107" s="2"/>
      <c r="T107" s="2"/>
      <c r="U107" s="2"/>
      <c r="V107" s="17"/>
    </row>
    <row r="108" spans="1:22">
      <c r="A108" s="16"/>
      <c r="B108" s="2"/>
      <c r="C108" s="2"/>
      <c r="D108" s="2"/>
      <c r="E108" s="2"/>
      <c r="F108" s="2"/>
      <c r="G108" s="2"/>
      <c r="H108" s="8" t="s">
        <v>11</v>
      </c>
      <c r="I108" s="8">
        <v>0.4</v>
      </c>
      <c r="J108" s="8">
        <v>0.8</v>
      </c>
      <c r="K108" s="8">
        <v>1.5</v>
      </c>
      <c r="L108" s="8">
        <v>3</v>
      </c>
      <c r="M108" s="2"/>
      <c r="N108" s="2"/>
      <c r="O108" s="2"/>
      <c r="P108" s="2"/>
      <c r="Q108" s="2"/>
      <c r="R108" s="2"/>
      <c r="S108" s="2"/>
      <c r="T108" s="2"/>
      <c r="U108" s="2"/>
      <c r="V108" s="17"/>
    </row>
    <row r="109" spans="1:22">
      <c r="A109" s="16"/>
      <c r="B109" s="2"/>
      <c r="C109" s="2"/>
      <c r="D109" s="2"/>
      <c r="E109" s="2"/>
      <c r="F109" s="2"/>
      <c r="G109" s="2"/>
      <c r="H109" s="8">
        <f>R33</f>
        <v>0.1</v>
      </c>
      <c r="I109" s="10">
        <f>$N$28*(1-EXP(-$Q$36/$U$29))*(1-EXP(-R33/AA26))</f>
        <v>4.0281470219903828E-3</v>
      </c>
      <c r="J109" s="10">
        <f>$N$28*(1-EXP(-$Q$40/$U$33))*(1-EXP(-R33/AE26))</f>
        <v>6.5516821776194683E-3</v>
      </c>
      <c r="K109" s="10">
        <f>$N$28*(1-EXP(-$Q$43/$U$36))*(1-EXP(-R33/AH26))</f>
        <v>8.9806941624030936E-3</v>
      </c>
      <c r="L109" s="10">
        <f>$N$28*(1-EXP(-$Q$44/$U$37))*(1-EXP(-R33/AI26))</f>
        <v>1.0610869982108855E-2</v>
      </c>
      <c r="M109" s="2"/>
      <c r="N109" s="2"/>
      <c r="O109" s="2"/>
      <c r="P109" s="2"/>
      <c r="Q109" s="2"/>
      <c r="R109" s="2"/>
      <c r="S109" s="2"/>
      <c r="T109" s="2"/>
      <c r="U109" s="2"/>
      <c r="V109" s="17"/>
    </row>
    <row r="110" spans="1:22">
      <c r="A110" s="16"/>
      <c r="B110" s="2"/>
      <c r="C110" s="2"/>
      <c r="D110" s="2"/>
      <c r="E110" s="2"/>
      <c r="F110" s="2"/>
      <c r="G110" s="2"/>
      <c r="H110" s="8">
        <f t="shared" ref="H110:H122" si="14">R34</f>
        <v>0.2</v>
      </c>
      <c r="I110" s="10">
        <f t="shared" ref="I110:I122" si="15">$N$28*(1-EXP(-$Q$36/$U$29))*(1-EXP(-R34/AA27))</f>
        <v>7.4752954360539229E-3</v>
      </c>
      <c r="J110" s="10">
        <f t="shared" ref="J110:J122" si="16">$N$28*(1-EXP(-$Q$40/$U$33))*(1-EXP(-R34/AE27))</f>
        <v>1.2181891347251521E-2</v>
      </c>
      <c r="K110" s="10">
        <f t="shared" ref="K110:K122" si="17">$N$28*(1-EXP(-$Q$43/$U$36))*(1-EXP(-R34/AH27))</f>
        <v>1.6750980872220787E-2</v>
      </c>
      <c r="L110" s="10">
        <f t="shared" ref="L110:L122" si="18">$N$28*(1-EXP(-$Q$44/$U$37))*(1-EXP(-R34/AI27))</f>
        <v>1.9909005406947844E-2</v>
      </c>
      <c r="M110" s="2"/>
      <c r="N110" s="2"/>
      <c r="O110" s="2"/>
      <c r="P110" s="2"/>
      <c r="Q110" s="2"/>
      <c r="R110" s="2"/>
      <c r="S110" s="2"/>
      <c r="T110" s="2"/>
      <c r="U110" s="2"/>
      <c r="V110" s="17"/>
    </row>
    <row r="111" spans="1:22">
      <c r="A111" s="16"/>
      <c r="B111" s="2"/>
      <c r="C111" s="2"/>
      <c r="D111" s="2"/>
      <c r="E111" s="2"/>
      <c r="F111" s="2"/>
      <c r="G111" s="2"/>
      <c r="H111" s="8">
        <f t="shared" si="14"/>
        <v>0.3</v>
      </c>
      <c r="I111" s="10">
        <f t="shared" si="15"/>
        <v>1.0435008701575807E-2</v>
      </c>
      <c r="J111" s="10">
        <f t="shared" si="16"/>
        <v>1.7035395866310494E-2</v>
      </c>
      <c r="K111" s="10">
        <f t="shared" si="17"/>
        <v>2.3493225004539028E-2</v>
      </c>
      <c r="L111" s="10">
        <f t="shared" si="18"/>
        <v>2.807621144923907E-2</v>
      </c>
      <c r="M111" s="2"/>
      <c r="N111" s="2"/>
      <c r="O111" s="2"/>
      <c r="P111" s="2"/>
      <c r="Q111" s="2"/>
      <c r="R111" s="2"/>
      <c r="S111" s="2"/>
      <c r="T111" s="2"/>
      <c r="U111" s="2"/>
      <c r="V111" s="17"/>
    </row>
    <row r="112" spans="1:22">
      <c r="A112" s="16"/>
      <c r="B112" s="2"/>
      <c r="C112" s="2"/>
      <c r="D112" s="2"/>
      <c r="E112" s="2"/>
      <c r="F112" s="2"/>
      <c r="G112" s="2"/>
      <c r="H112" s="8">
        <f t="shared" si="14"/>
        <v>0.4</v>
      </c>
      <c r="I112" s="10">
        <f t="shared" si="15"/>
        <v>1.2984343096371231E-2</v>
      </c>
      <c r="J112" s="10">
        <f t="shared" si="16"/>
        <v>2.1232036321088773E-2</v>
      </c>
      <c r="K112" s="10">
        <f t="shared" si="17"/>
        <v>2.9359656547668422E-2</v>
      </c>
      <c r="L112" s="10">
        <f t="shared" si="18"/>
        <v>3.5266641659722445E-2</v>
      </c>
      <c r="M112" s="2"/>
      <c r="N112" s="2"/>
      <c r="O112" s="2"/>
      <c r="P112" s="2"/>
      <c r="Q112" s="2"/>
      <c r="R112" s="2"/>
      <c r="S112" s="2"/>
      <c r="T112" s="2"/>
      <c r="U112" s="2"/>
      <c r="V112" s="17"/>
    </row>
    <row r="113" spans="1:22">
      <c r="A113" s="16"/>
      <c r="B113" s="2"/>
      <c r="C113" s="2"/>
      <c r="D113" s="2"/>
      <c r="E113" s="2"/>
      <c r="F113" s="2"/>
      <c r="G113" s="2"/>
      <c r="H113" s="8">
        <f t="shared" si="14"/>
        <v>0.5</v>
      </c>
      <c r="I113" s="10">
        <f t="shared" si="15"/>
        <v>1.518699618024476E-2</v>
      </c>
      <c r="J113" s="10">
        <f t="shared" si="16"/>
        <v>2.4871367719073265E-2</v>
      </c>
      <c r="K113" s="10">
        <f t="shared" si="17"/>
        <v>3.4477759596379359E-2</v>
      </c>
      <c r="L113" s="10">
        <f t="shared" si="18"/>
        <v>4.1611354912254518E-2</v>
      </c>
      <c r="M113" s="2"/>
      <c r="N113" s="2"/>
      <c r="O113" s="2"/>
      <c r="P113" s="2"/>
      <c r="Q113" s="2"/>
      <c r="R113" s="2"/>
      <c r="S113" s="2"/>
      <c r="T113" s="2"/>
      <c r="U113" s="2"/>
      <c r="V113" s="17"/>
    </row>
    <row r="114" spans="1:22">
      <c r="A114" s="16"/>
      <c r="B114" s="2"/>
      <c r="C114" s="2"/>
      <c r="D114" s="2"/>
      <c r="E114" s="2"/>
      <c r="F114" s="2"/>
      <c r="G114" s="2"/>
      <c r="H114" s="8">
        <f t="shared" si="14"/>
        <v>0.6</v>
      </c>
      <c r="I114" s="10">
        <f t="shared" si="15"/>
        <v>1.7095812466924029E-2</v>
      </c>
      <c r="J114" s="10">
        <f t="shared" si="16"/>
        <v>2.8036375983223442E-2</v>
      </c>
      <c r="K114" s="10">
        <f t="shared" si="17"/>
        <v>3.895462878379171E-2</v>
      </c>
      <c r="L114" s="10">
        <f t="shared" si="18"/>
        <v>4.7222066792656697E-2</v>
      </c>
      <c r="M114" s="2"/>
      <c r="N114" s="2"/>
      <c r="O114" s="2"/>
      <c r="P114" s="2"/>
      <c r="Q114" s="2"/>
      <c r="R114" s="2"/>
      <c r="S114" s="2"/>
      <c r="T114" s="2"/>
      <c r="U114" s="2"/>
      <c r="V114" s="17"/>
    </row>
    <row r="115" spans="1:22">
      <c r="A115" s="16"/>
      <c r="B115" s="2"/>
      <c r="C115" s="2"/>
      <c r="D115" s="2"/>
      <c r="E115" s="2"/>
      <c r="F115" s="2"/>
      <c r="G115" s="2"/>
      <c r="H115" s="8">
        <f t="shared" si="14"/>
        <v>0.7</v>
      </c>
      <c r="I115" s="10">
        <f t="shared" si="15"/>
        <v>1.8754785693694896E-2</v>
      </c>
      <c r="J115" s="10">
        <f t="shared" si="16"/>
        <v>3.0796464883461695E-2</v>
      </c>
      <c r="K115" s="10">
        <f t="shared" si="17"/>
        <v>4.2880503488221637E-2</v>
      </c>
      <c r="L115" s="10">
        <f t="shared" si="18"/>
        <v>5.2194246989326572E-2</v>
      </c>
      <c r="M115" s="2"/>
      <c r="N115" s="2"/>
      <c r="O115" s="2"/>
      <c r="P115" s="2"/>
      <c r="Q115" s="2"/>
      <c r="R115" s="2"/>
      <c r="S115" s="2"/>
      <c r="T115" s="2"/>
      <c r="U115" s="2"/>
      <c r="V115" s="17"/>
    </row>
    <row r="116" spans="1:22">
      <c r="A116" s="16"/>
      <c r="B116" s="2"/>
      <c r="C116" s="2"/>
      <c r="D116" s="2"/>
      <c r="E116" s="2"/>
      <c r="F116" s="2"/>
      <c r="G116" s="2"/>
      <c r="H116" s="8">
        <f t="shared" si="14"/>
        <v>0.8</v>
      </c>
      <c r="I116" s="10">
        <f t="shared" si="15"/>
        <v>2.0200665171411798E-2</v>
      </c>
      <c r="J116" s="10">
        <f t="shared" si="16"/>
        <v>3.3209865659328444E-2</v>
      </c>
      <c r="K116" s="10">
        <f t="shared" si="17"/>
        <v>4.6331644883581616E-2</v>
      </c>
      <c r="L116" s="10">
        <f t="shared" si="18"/>
        <v>5.6609684087707023E-2</v>
      </c>
      <c r="M116" s="2"/>
      <c r="N116" s="2"/>
      <c r="O116" s="2"/>
      <c r="P116" s="2"/>
      <c r="Q116" s="2"/>
      <c r="R116" s="2"/>
      <c r="S116" s="2"/>
      <c r="T116" s="2"/>
      <c r="U116" s="2"/>
      <c r="V116" s="17"/>
    </row>
    <row r="117" spans="1:22">
      <c r="A117" s="16"/>
      <c r="B117" s="2"/>
      <c r="C117" s="2"/>
      <c r="D117" s="2"/>
      <c r="E117" s="2"/>
      <c r="F117" s="2"/>
      <c r="G117" s="2"/>
      <c r="H117" s="8">
        <f t="shared" si="14"/>
        <v>0.9</v>
      </c>
      <c r="I117" s="10">
        <f t="shared" si="15"/>
        <v>2.1464249461174392E-2</v>
      </c>
      <c r="J117" s="10">
        <f t="shared" si="16"/>
        <v>3.5325588020279408E-2</v>
      </c>
      <c r="K117" s="10">
        <f t="shared" si="17"/>
        <v>4.9372685874396284E-2</v>
      </c>
      <c r="L117" s="10">
        <f t="shared" si="18"/>
        <v>6.0538615326679625E-2</v>
      </c>
      <c r="M117" s="2"/>
      <c r="N117" s="2"/>
      <c r="O117" s="2"/>
      <c r="P117" s="2"/>
      <c r="Q117" s="2"/>
      <c r="R117" s="2"/>
      <c r="S117" s="2"/>
      <c r="T117" s="2"/>
      <c r="U117" s="2"/>
      <c r="V117" s="17"/>
    </row>
    <row r="118" spans="1:22">
      <c r="A118" s="16"/>
      <c r="B118" s="2"/>
      <c r="C118" s="2"/>
      <c r="D118" s="2"/>
      <c r="E118" s="2"/>
      <c r="F118" s="2"/>
      <c r="G118" s="2"/>
      <c r="H118" s="8">
        <f t="shared" si="14"/>
        <v>1</v>
      </c>
      <c r="I118" s="10">
        <f t="shared" si="15"/>
        <v>2.2571432129596631E-2</v>
      </c>
      <c r="J118" s="10">
        <f t="shared" si="16"/>
        <v>3.7185005420641161E-2</v>
      </c>
      <c r="K118" s="10">
        <f t="shared" si="17"/>
        <v>5.2058556744749337E-2</v>
      </c>
      <c r="L118" s="10">
        <f t="shared" si="18"/>
        <v>6.4041499960012335E-2</v>
      </c>
      <c r="M118" s="2"/>
      <c r="N118" s="2"/>
      <c r="O118" s="2"/>
      <c r="P118" s="2"/>
      <c r="Q118" s="2"/>
      <c r="R118" s="2"/>
      <c r="S118" s="2"/>
      <c r="T118" s="2"/>
      <c r="U118" s="2"/>
      <c r="V118" s="17"/>
    </row>
    <row r="119" spans="1:22">
      <c r="A119" s="16"/>
      <c r="B119" s="2"/>
      <c r="C119" s="2"/>
      <c r="D119" s="2"/>
      <c r="E119" s="2"/>
      <c r="F119" s="2"/>
      <c r="G119" s="2"/>
      <c r="H119" s="8">
        <f t="shared" si="14"/>
        <v>1.5</v>
      </c>
      <c r="I119" s="10">
        <f t="shared" si="15"/>
        <v>2.6418967640950013E-2</v>
      </c>
      <c r="J119" s="10">
        <f t="shared" si="16"/>
        <v>4.3695719632915603E-2</v>
      </c>
      <c r="K119" s="10">
        <f t="shared" si="17"/>
        <v>6.158164405686329E-2</v>
      </c>
      <c r="L119" s="10">
        <f t="shared" si="18"/>
        <v>7.6764567275902709E-2</v>
      </c>
      <c r="M119" s="2"/>
      <c r="N119" s="2"/>
      <c r="O119" s="2"/>
      <c r="P119" s="2"/>
      <c r="Q119" s="2"/>
      <c r="R119" s="2"/>
      <c r="S119" s="2"/>
      <c r="T119" s="2"/>
      <c r="U119" s="2"/>
      <c r="V119" s="17"/>
    </row>
    <row r="120" spans="1:22">
      <c r="A120" s="16"/>
      <c r="B120" s="2"/>
      <c r="C120" s="2"/>
      <c r="D120" s="2"/>
      <c r="E120" s="2"/>
      <c r="F120" s="2"/>
      <c r="G120" s="2"/>
      <c r="H120" s="8">
        <f t="shared" si="14"/>
        <v>3</v>
      </c>
      <c r="I120" s="10">
        <f t="shared" si="15"/>
        <v>3.0535283860477141E-2</v>
      </c>
      <c r="J120" s="10">
        <f t="shared" si="16"/>
        <v>5.0790074795815827E-2</v>
      </c>
      <c r="K120" s="10">
        <f t="shared" si="17"/>
        <v>7.2280526616575941E-2</v>
      </c>
      <c r="L120" s="10">
        <f t="shared" si="18"/>
        <v>9.19384597173621E-2</v>
      </c>
      <c r="M120" s="2"/>
      <c r="N120" s="2"/>
      <c r="O120" s="2"/>
      <c r="P120" s="2"/>
      <c r="Q120" s="2"/>
      <c r="R120" s="2"/>
      <c r="S120" s="2"/>
      <c r="T120" s="2"/>
      <c r="U120" s="2"/>
      <c r="V120" s="17"/>
    </row>
    <row r="121" spans="1:22">
      <c r="A121" s="16"/>
      <c r="B121" s="2"/>
      <c r="C121" s="2"/>
      <c r="D121" s="2"/>
      <c r="E121" s="2"/>
      <c r="F121" s="2"/>
      <c r="G121" s="2"/>
      <c r="H121" s="8">
        <f t="shared" si="14"/>
        <v>6</v>
      </c>
      <c r="I121" s="10">
        <f t="shared" si="15"/>
        <v>3.1854670196754968E-2</v>
      </c>
      <c r="J121" s="10">
        <f t="shared" si="16"/>
        <v>5.3123142738558726E-2</v>
      </c>
      <c r="K121" s="10">
        <f t="shared" si="17"/>
        <v>7.5954826180723481E-2</v>
      </c>
      <c r="L121" s="10">
        <f t="shared" si="18"/>
        <v>9.7620416937196572E-2</v>
      </c>
      <c r="M121" s="2"/>
      <c r="N121" s="2"/>
      <c r="O121" s="2"/>
      <c r="P121" s="2"/>
      <c r="Q121" s="2"/>
      <c r="R121" s="2"/>
      <c r="S121" s="2"/>
      <c r="T121" s="2"/>
      <c r="U121" s="2"/>
      <c r="V121" s="17"/>
    </row>
    <row r="122" spans="1:22">
      <c r="A122" s="16"/>
      <c r="B122" s="2"/>
      <c r="C122" s="2"/>
      <c r="D122" s="2"/>
      <c r="E122" s="2"/>
      <c r="F122" s="2"/>
      <c r="G122" s="2"/>
      <c r="H122" s="8">
        <f t="shared" si="14"/>
        <v>10</v>
      </c>
      <c r="I122" s="10">
        <f t="shared" si="15"/>
        <v>3.2065211359967254E-2</v>
      </c>
      <c r="J122" s="10">
        <f t="shared" si="16"/>
        <v>5.3502518783726138E-2</v>
      </c>
      <c r="K122" s="10">
        <f t="shared" si="17"/>
        <v>7.6572147432704199E-2</v>
      </c>
      <c r="L122" s="10">
        <f t="shared" si="18"/>
        <v>9.8642722062666124E-2</v>
      </c>
      <c r="M122" s="2"/>
      <c r="N122" s="2"/>
      <c r="O122" s="2"/>
      <c r="P122" s="2"/>
      <c r="Q122" s="2"/>
      <c r="R122" s="2"/>
      <c r="S122" s="2"/>
      <c r="T122" s="2"/>
      <c r="U122" s="2"/>
      <c r="V122" s="17"/>
    </row>
    <row r="123" spans="1:22">
      <c r="A123" s="16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17"/>
    </row>
    <row r="124" spans="1:22">
      <c r="A124" s="16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17"/>
    </row>
    <row r="125" spans="1:22">
      <c r="A125" s="16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17"/>
    </row>
    <row r="126" spans="1:22">
      <c r="A126" s="16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17"/>
    </row>
    <row r="127" spans="1:22" ht="17" thickBot="1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1"/>
    </row>
    <row r="128" spans="1:22" ht="21">
      <c r="A128" s="45" t="s">
        <v>19</v>
      </c>
      <c r="B128" s="46"/>
      <c r="C128" s="46"/>
      <c r="D128" s="46"/>
      <c r="E128" s="46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5"/>
    </row>
    <row r="129" spans="1:22">
      <c r="A129" s="16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17"/>
    </row>
    <row r="130" spans="1:22">
      <c r="A130" s="16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17"/>
    </row>
    <row r="131" spans="1:22">
      <c r="A131" s="16"/>
      <c r="B131" s="2"/>
      <c r="C131" s="2"/>
      <c r="D131" s="2"/>
      <c r="E131" s="2"/>
      <c r="F131" s="2"/>
      <c r="G131" s="2"/>
      <c r="M131" s="2"/>
      <c r="N131" s="2"/>
      <c r="O131" s="2"/>
      <c r="P131" s="2"/>
      <c r="Q131" s="2"/>
      <c r="R131" s="2"/>
      <c r="S131" s="2"/>
      <c r="T131" s="2"/>
      <c r="U131" s="2"/>
      <c r="V131" s="17"/>
    </row>
    <row r="132" spans="1:22">
      <c r="A132" s="16"/>
      <c r="B132" s="2"/>
      <c r="C132" s="2"/>
      <c r="D132" s="2"/>
      <c r="E132" s="2"/>
      <c r="F132" s="2"/>
      <c r="G132" s="2"/>
      <c r="M132" s="2"/>
      <c r="N132" s="2"/>
      <c r="O132" s="2"/>
      <c r="P132" s="2"/>
      <c r="Q132" s="2"/>
      <c r="R132" s="2"/>
      <c r="S132" s="2"/>
      <c r="T132" s="2"/>
      <c r="U132" s="2"/>
      <c r="V132" s="17"/>
    </row>
    <row r="133" spans="1:22">
      <c r="A133" s="16"/>
      <c r="B133" s="2"/>
      <c r="C133" s="2"/>
      <c r="D133" s="2"/>
      <c r="E133" s="2"/>
      <c r="F133" s="2"/>
      <c r="G133" s="47" t="s">
        <v>6</v>
      </c>
      <c r="H133" s="47"/>
      <c r="M133" s="2"/>
      <c r="N133" s="2"/>
      <c r="O133" s="2"/>
      <c r="P133" s="2"/>
      <c r="Q133" s="2"/>
      <c r="R133" s="2"/>
      <c r="S133" s="2"/>
      <c r="T133" s="2"/>
      <c r="U133" s="2"/>
      <c r="V133" s="17"/>
    </row>
    <row r="134" spans="1:22">
      <c r="A134" s="16"/>
      <c r="B134" s="2"/>
      <c r="C134" s="2"/>
      <c r="D134" s="2"/>
      <c r="E134" s="2"/>
      <c r="F134" s="2"/>
      <c r="G134" s="47"/>
      <c r="H134" s="47"/>
      <c r="I134" s="48" t="s">
        <v>10</v>
      </c>
      <c r="J134" s="49"/>
      <c r="K134" s="49"/>
      <c r="L134" s="50"/>
      <c r="M134" s="2"/>
      <c r="N134" s="2"/>
      <c r="O134" s="2"/>
      <c r="P134" s="2"/>
      <c r="Q134" s="2"/>
      <c r="R134" s="2"/>
      <c r="S134" s="2"/>
      <c r="T134" s="2"/>
      <c r="U134" s="2"/>
      <c r="V134" s="17"/>
    </row>
    <row r="135" spans="1:22">
      <c r="A135" s="16"/>
      <c r="B135" s="2"/>
      <c r="C135" s="2"/>
      <c r="D135" s="2"/>
      <c r="E135" s="2"/>
      <c r="F135" s="2"/>
      <c r="G135" s="2"/>
      <c r="H135" s="8" t="s">
        <v>11</v>
      </c>
      <c r="I135" s="8">
        <v>0.4</v>
      </c>
      <c r="J135" s="8">
        <v>0.8</v>
      </c>
      <c r="K135" s="8">
        <v>1.5</v>
      </c>
      <c r="L135" s="8">
        <v>3</v>
      </c>
      <c r="M135" s="2"/>
      <c r="N135" s="2"/>
      <c r="O135" s="2"/>
      <c r="P135" s="2"/>
      <c r="Q135" s="2"/>
      <c r="R135" s="2"/>
      <c r="S135" s="2"/>
      <c r="T135" s="2"/>
      <c r="U135" s="2"/>
      <c r="V135" s="17"/>
    </row>
    <row r="136" spans="1:22">
      <c r="A136" s="16"/>
      <c r="B136" s="2"/>
      <c r="C136" s="2"/>
      <c r="D136" s="2"/>
      <c r="E136" s="2"/>
      <c r="F136" s="2"/>
      <c r="G136" s="2"/>
      <c r="H136" s="8">
        <f>R33</f>
        <v>0.1</v>
      </c>
      <c r="I136" s="10">
        <f>$N$29*(1-EXP(-$Q$36/$U$29))*(1-EXP(-R33/AA26))</f>
        <v>3.8938754545907038E-3</v>
      </c>
      <c r="J136" s="10">
        <f>$N$29*(1-EXP(-$Q$40/$U$33))*(1-EXP(-R33/AE26))</f>
        <v>6.3332927716988202E-3</v>
      </c>
      <c r="K136" s="10">
        <f>$N$29*(1-EXP(-$Q$43/$U$36))*(1-EXP(-R33/AH26))</f>
        <v>8.6813376903229905E-3</v>
      </c>
      <c r="L136" s="10">
        <f>$N$29*(1-EXP(-$Q$44/$U$37))*(1-EXP(-R33/AI26))</f>
        <v>1.0257174316038559E-2</v>
      </c>
      <c r="M136" s="2"/>
      <c r="N136" s="2"/>
      <c r="O136" s="2"/>
      <c r="P136" s="2"/>
      <c r="Q136" s="2"/>
      <c r="R136" s="2"/>
      <c r="S136" s="2"/>
      <c r="T136" s="2"/>
      <c r="U136" s="2"/>
      <c r="V136" s="17"/>
    </row>
    <row r="137" spans="1:22">
      <c r="A137" s="16"/>
      <c r="B137" s="2"/>
      <c r="C137" s="2"/>
      <c r="D137" s="2"/>
      <c r="E137" s="2"/>
      <c r="F137" s="2"/>
      <c r="G137" s="2"/>
      <c r="H137" s="8">
        <f t="shared" ref="H137:H149" si="19">R34</f>
        <v>0.2</v>
      </c>
      <c r="I137" s="10">
        <f t="shared" ref="I137:I149" si="20">$N$29*(1-EXP(-$Q$36/$U$29))*(1-EXP(-R34/AA27))</f>
        <v>7.2261189215187937E-3</v>
      </c>
      <c r="J137" s="10">
        <f t="shared" ref="J137:J149" si="21">$N$29*(1-EXP(-$Q$40/$U$33))*(1-EXP(-R34/AE27))</f>
        <v>1.1775828302343139E-2</v>
      </c>
      <c r="K137" s="10">
        <f t="shared" ref="K137:K148" si="22">$N$29*(1-EXP(-$Q$43/$U$36))*(1-EXP(-R34/AH27))</f>
        <v>1.6192614843146762E-2</v>
      </c>
      <c r="L137" s="10">
        <f t="shared" ref="L137:L149" si="23">$N$29*(1-EXP(-$Q$44/$U$37))*(1-EXP(-R34/AI27))</f>
        <v>1.9245371893382917E-2</v>
      </c>
      <c r="M137" s="2"/>
      <c r="N137" s="2"/>
      <c r="O137" s="2"/>
      <c r="P137" s="2"/>
      <c r="Q137" s="2"/>
      <c r="R137" s="2"/>
      <c r="S137" s="2"/>
      <c r="T137" s="2"/>
      <c r="U137" s="2"/>
      <c r="V137" s="17"/>
    </row>
    <row r="138" spans="1:22">
      <c r="A138" s="16"/>
      <c r="B138" s="2"/>
      <c r="C138" s="2"/>
      <c r="D138" s="2"/>
      <c r="E138" s="2"/>
      <c r="F138" s="2"/>
      <c r="G138" s="2"/>
      <c r="H138" s="8">
        <f t="shared" si="19"/>
        <v>0.3</v>
      </c>
      <c r="I138" s="10">
        <f t="shared" si="20"/>
        <v>1.0087175078189948E-2</v>
      </c>
      <c r="J138" s="10">
        <f t="shared" si="21"/>
        <v>1.6467549337433482E-2</v>
      </c>
      <c r="K138" s="10">
        <f t="shared" si="22"/>
        <v>2.2710117504387728E-2</v>
      </c>
      <c r="L138" s="10">
        <f t="shared" si="23"/>
        <v>2.7140337734264434E-2</v>
      </c>
      <c r="M138" s="2"/>
      <c r="N138" s="2"/>
      <c r="O138" s="2"/>
      <c r="P138" s="2"/>
      <c r="Q138" s="2"/>
      <c r="R138" s="2"/>
      <c r="S138" s="2"/>
      <c r="T138" s="2"/>
      <c r="U138" s="2"/>
      <c r="V138" s="17"/>
    </row>
    <row r="139" spans="1:22">
      <c r="A139" s="16"/>
      <c r="B139" s="2"/>
      <c r="C139" s="2"/>
      <c r="D139" s="2"/>
      <c r="E139" s="2"/>
      <c r="F139" s="2"/>
      <c r="G139" s="2"/>
      <c r="H139" s="8">
        <f t="shared" si="19"/>
        <v>0.4</v>
      </c>
      <c r="I139" s="10">
        <f t="shared" si="20"/>
        <v>1.2551531659825525E-2</v>
      </c>
      <c r="J139" s="10">
        <f t="shared" si="21"/>
        <v>2.0524301777052483E-2</v>
      </c>
      <c r="K139" s="10">
        <f t="shared" si="22"/>
        <v>2.8381001329412809E-2</v>
      </c>
      <c r="L139" s="10">
        <f t="shared" si="23"/>
        <v>3.4091086937731697E-2</v>
      </c>
      <c r="M139" s="2"/>
      <c r="N139" s="2"/>
      <c r="O139" s="2"/>
      <c r="P139" s="2"/>
      <c r="Q139" s="2"/>
      <c r="R139" s="2"/>
      <c r="S139" s="2"/>
      <c r="T139" s="2"/>
      <c r="U139" s="2"/>
      <c r="V139" s="17"/>
    </row>
    <row r="140" spans="1:22">
      <c r="A140" s="16"/>
      <c r="B140" s="2"/>
      <c r="C140" s="2"/>
      <c r="D140" s="2"/>
      <c r="E140" s="2"/>
      <c r="F140" s="2"/>
      <c r="G140" s="2"/>
      <c r="H140" s="8">
        <f t="shared" si="19"/>
        <v>0.5</v>
      </c>
      <c r="I140" s="10">
        <f t="shared" si="20"/>
        <v>1.4680762974236603E-2</v>
      </c>
      <c r="J140" s="10">
        <f t="shared" si="21"/>
        <v>2.4042322128437495E-2</v>
      </c>
      <c r="K140" s="10">
        <f t="shared" si="22"/>
        <v>3.3328500943166715E-2</v>
      </c>
      <c r="L140" s="10">
        <f t="shared" si="23"/>
        <v>4.0224309748512703E-2</v>
      </c>
      <c r="M140" s="2"/>
      <c r="N140" s="2"/>
      <c r="O140" s="2"/>
      <c r="P140" s="2"/>
      <c r="Q140" s="2"/>
      <c r="R140" s="2"/>
      <c r="S140" s="2"/>
      <c r="T140" s="2"/>
      <c r="U140" s="2"/>
      <c r="V140" s="17"/>
    </row>
    <row r="141" spans="1:22">
      <c r="A141" s="16"/>
      <c r="B141" s="2"/>
      <c r="C141" s="2"/>
      <c r="D141" s="2"/>
      <c r="E141" s="2"/>
      <c r="F141" s="2"/>
      <c r="G141" s="2"/>
      <c r="H141" s="8">
        <f t="shared" si="19"/>
        <v>0.6</v>
      </c>
      <c r="I141" s="10">
        <f t="shared" si="20"/>
        <v>1.6525952051359899E-2</v>
      </c>
      <c r="J141" s="10">
        <f t="shared" si="21"/>
        <v>2.7101830117115998E-2</v>
      </c>
      <c r="K141" s="10">
        <f t="shared" si="22"/>
        <v>3.7656141157665322E-2</v>
      </c>
      <c r="L141" s="10">
        <f t="shared" si="23"/>
        <v>4.5647997899568145E-2</v>
      </c>
      <c r="M141" s="2"/>
      <c r="N141" s="2"/>
      <c r="O141" s="2"/>
      <c r="P141" s="2"/>
      <c r="Q141" s="2"/>
      <c r="R141" s="2"/>
      <c r="S141" s="2"/>
      <c r="T141" s="2"/>
      <c r="U141" s="2"/>
      <c r="V141" s="17"/>
    </row>
    <row r="142" spans="1:22">
      <c r="A142" s="16"/>
      <c r="B142" s="2"/>
      <c r="C142" s="2"/>
      <c r="D142" s="2"/>
      <c r="E142" s="2"/>
      <c r="F142" s="2"/>
      <c r="G142" s="2"/>
      <c r="H142" s="8">
        <f t="shared" si="19"/>
        <v>0.7</v>
      </c>
      <c r="I142" s="10">
        <f t="shared" si="20"/>
        <v>1.8129626170571733E-2</v>
      </c>
      <c r="J142" s="10">
        <f t="shared" si="21"/>
        <v>2.9769916054012979E-2</v>
      </c>
      <c r="K142" s="10">
        <f t="shared" si="22"/>
        <v>4.1451153371947581E-2</v>
      </c>
      <c r="L142" s="10">
        <f t="shared" si="23"/>
        <v>5.0454438756349022E-2</v>
      </c>
      <c r="M142" s="2"/>
      <c r="N142" s="2"/>
      <c r="O142" s="2"/>
      <c r="P142" s="2"/>
      <c r="Q142" s="2"/>
      <c r="R142" s="2"/>
      <c r="S142" s="2"/>
      <c r="T142" s="2"/>
      <c r="U142" s="2"/>
      <c r="V142" s="17"/>
    </row>
    <row r="143" spans="1:22">
      <c r="A143" s="16"/>
      <c r="B143" s="2"/>
      <c r="C143" s="2"/>
      <c r="D143" s="2"/>
      <c r="E143" s="2"/>
      <c r="F143" s="2"/>
      <c r="G143" s="2"/>
      <c r="H143" s="8">
        <f t="shared" si="19"/>
        <v>0.8</v>
      </c>
      <c r="I143" s="10">
        <f t="shared" si="20"/>
        <v>1.9527309665698073E-2</v>
      </c>
      <c r="J143" s="10">
        <f t="shared" si="21"/>
        <v>3.2102870137350838E-2</v>
      </c>
      <c r="K143" s="10">
        <f t="shared" si="22"/>
        <v>4.478725672079556E-2</v>
      </c>
      <c r="L143" s="10">
        <f t="shared" si="23"/>
        <v>5.4722694618116789E-2</v>
      </c>
      <c r="M143" s="2"/>
      <c r="N143" s="2"/>
      <c r="O143" s="2"/>
      <c r="P143" s="2"/>
      <c r="Q143" s="2"/>
      <c r="R143" s="2"/>
      <c r="S143" s="2"/>
      <c r="T143" s="2"/>
      <c r="U143" s="2"/>
      <c r="V143" s="17"/>
    </row>
    <row r="144" spans="1:22">
      <c r="A144" s="16"/>
      <c r="B144" s="2"/>
      <c r="C144" s="2"/>
      <c r="D144" s="2"/>
      <c r="E144" s="2"/>
      <c r="F144" s="2"/>
      <c r="G144" s="2"/>
      <c r="H144" s="8">
        <f t="shared" si="19"/>
        <v>0.9</v>
      </c>
      <c r="I144" s="10">
        <f t="shared" si="20"/>
        <v>2.0748774479135246E-2</v>
      </c>
      <c r="J144" s="10">
        <f t="shared" si="21"/>
        <v>3.4148068419603432E-2</v>
      </c>
      <c r="K144" s="10">
        <f t="shared" si="22"/>
        <v>4.7726929678583073E-2</v>
      </c>
      <c r="L144" s="10">
        <f t="shared" si="23"/>
        <v>5.8520661482456972E-2</v>
      </c>
      <c r="M144" s="2"/>
      <c r="N144" s="2"/>
      <c r="O144" s="2"/>
      <c r="P144" s="2"/>
      <c r="Q144" s="2"/>
      <c r="R144" s="2"/>
      <c r="S144" s="2"/>
      <c r="T144" s="2"/>
      <c r="U144" s="2"/>
      <c r="V144" s="17"/>
    </row>
    <row r="145" spans="1:22">
      <c r="A145" s="16"/>
      <c r="B145" s="2"/>
      <c r="C145" s="2"/>
      <c r="D145" s="2"/>
      <c r="E145" s="2"/>
      <c r="F145" s="2"/>
      <c r="G145" s="2"/>
      <c r="H145" s="8">
        <f t="shared" si="19"/>
        <v>1</v>
      </c>
      <c r="I145" s="10">
        <f t="shared" si="20"/>
        <v>2.1819051058610078E-2</v>
      </c>
      <c r="J145" s="10">
        <f t="shared" si="21"/>
        <v>3.5945505239953129E-2</v>
      </c>
      <c r="K145" s="10">
        <f t="shared" si="22"/>
        <v>5.0323271519924363E-2</v>
      </c>
      <c r="L145" s="10">
        <f t="shared" si="23"/>
        <v>6.1906783294678594E-2</v>
      </c>
      <c r="M145" s="2"/>
      <c r="N145" s="2"/>
      <c r="O145" s="2"/>
      <c r="P145" s="2"/>
      <c r="Q145" s="2"/>
      <c r="R145" s="2"/>
      <c r="S145" s="2"/>
      <c r="T145" s="2"/>
      <c r="U145" s="2"/>
      <c r="V145" s="17"/>
    </row>
    <row r="146" spans="1:22">
      <c r="A146" s="16"/>
      <c r="B146" s="2"/>
      <c r="C146" s="2"/>
      <c r="D146" s="2"/>
      <c r="E146" s="2"/>
      <c r="F146" s="2"/>
      <c r="G146" s="2"/>
      <c r="H146" s="8">
        <f t="shared" si="19"/>
        <v>1.5</v>
      </c>
      <c r="I146" s="10">
        <f t="shared" si="20"/>
        <v>2.5538335386251682E-2</v>
      </c>
      <c r="J146" s="10">
        <f t="shared" si="21"/>
        <v>4.2239195645151752E-2</v>
      </c>
      <c r="K146" s="10">
        <f t="shared" si="22"/>
        <v>5.9528922588301184E-2</v>
      </c>
      <c r="L146" s="10">
        <f t="shared" si="23"/>
        <v>7.4205748366705945E-2</v>
      </c>
      <c r="M146" s="2"/>
      <c r="N146" s="2"/>
      <c r="O146" s="2"/>
      <c r="P146" s="2"/>
      <c r="Q146" s="2"/>
      <c r="R146" s="2"/>
      <c r="S146" s="2"/>
      <c r="T146" s="2"/>
      <c r="U146" s="2"/>
      <c r="V146" s="17"/>
    </row>
    <row r="147" spans="1:22">
      <c r="A147" s="16"/>
      <c r="B147" s="2"/>
      <c r="C147" s="2"/>
      <c r="D147" s="2"/>
      <c r="E147" s="2"/>
      <c r="F147" s="2"/>
      <c r="G147" s="2"/>
      <c r="H147" s="8">
        <f t="shared" si="19"/>
        <v>3</v>
      </c>
      <c r="I147" s="10">
        <f t="shared" si="20"/>
        <v>2.9517441065127908E-2</v>
      </c>
      <c r="J147" s="10">
        <f t="shared" si="21"/>
        <v>4.9097072302621975E-2</v>
      </c>
      <c r="K147" s="10">
        <f t="shared" si="22"/>
        <v>6.9871175729356735E-2</v>
      </c>
      <c r="L147" s="10">
        <f t="shared" si="23"/>
        <v>8.887384439345003E-2</v>
      </c>
      <c r="M147" s="2"/>
      <c r="N147" s="2"/>
      <c r="O147" s="2"/>
      <c r="P147" s="2"/>
      <c r="Q147" s="2"/>
      <c r="R147" s="2"/>
      <c r="S147" s="2"/>
      <c r="T147" s="2"/>
      <c r="U147" s="2"/>
      <c r="V147" s="17"/>
    </row>
    <row r="148" spans="1:22">
      <c r="A148" s="16"/>
      <c r="B148" s="2"/>
      <c r="C148" s="2"/>
      <c r="D148" s="2"/>
      <c r="E148" s="2"/>
      <c r="F148" s="2"/>
      <c r="G148" s="2"/>
      <c r="H148" s="8">
        <f t="shared" si="19"/>
        <v>6</v>
      </c>
      <c r="I148" s="10">
        <f t="shared" si="20"/>
        <v>3.0792847856863141E-2</v>
      </c>
      <c r="J148" s="10">
        <f t="shared" si="21"/>
        <v>5.1352371313940111E-2</v>
      </c>
      <c r="K148" s="10">
        <f t="shared" si="22"/>
        <v>7.3422998641366033E-2</v>
      </c>
      <c r="L148" s="10">
        <f t="shared" si="23"/>
        <v>9.4366403039290031E-2</v>
      </c>
      <c r="M148" s="2"/>
      <c r="N148" s="2"/>
      <c r="O148" s="2"/>
      <c r="P148" s="2"/>
      <c r="Q148" s="2"/>
      <c r="R148" s="2"/>
      <c r="S148" s="2"/>
      <c r="T148" s="2"/>
      <c r="U148" s="2"/>
      <c r="V148" s="17"/>
    </row>
    <row r="149" spans="1:22">
      <c r="A149" s="16"/>
      <c r="B149" s="2"/>
      <c r="C149" s="2"/>
      <c r="D149" s="2"/>
      <c r="E149" s="2"/>
      <c r="F149" s="2"/>
      <c r="G149" s="2"/>
      <c r="H149" s="8">
        <f t="shared" si="19"/>
        <v>10</v>
      </c>
      <c r="I149" s="10">
        <f t="shared" si="20"/>
        <v>3.0996370981301685E-2</v>
      </c>
      <c r="J149" s="10">
        <f t="shared" si="21"/>
        <v>5.1719101490935275E-2</v>
      </c>
      <c r="K149" s="10">
        <f>$N$29*(1-EXP(-$Q$43/$U$36))*(1-EXP(-R46/AH39))</f>
        <v>7.4019742518280737E-2</v>
      </c>
      <c r="L149" s="10">
        <f t="shared" si="23"/>
        <v>9.5354631327243922E-2</v>
      </c>
      <c r="M149" s="2"/>
      <c r="N149" s="2"/>
      <c r="O149" s="2"/>
      <c r="P149" s="2"/>
      <c r="Q149" s="2"/>
      <c r="R149" s="2"/>
      <c r="S149" s="2"/>
      <c r="T149" s="2"/>
      <c r="U149" s="2"/>
      <c r="V149" s="17"/>
    </row>
    <row r="150" spans="1:22">
      <c r="A150" s="16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17"/>
    </row>
    <row r="151" spans="1:22">
      <c r="A151" s="16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17"/>
    </row>
    <row r="152" spans="1:22">
      <c r="A152" s="16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17"/>
    </row>
    <row r="153" spans="1:22">
      <c r="A153" s="16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7"/>
    </row>
    <row r="154" spans="1:22" ht="17" thickBot="1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1"/>
    </row>
    <row r="167" spans="2:7" ht="37">
      <c r="B167" s="44" t="s">
        <v>32</v>
      </c>
    </row>
    <row r="168" spans="2:7">
      <c r="B168" t="s">
        <v>20</v>
      </c>
    </row>
    <row r="169" spans="2:7">
      <c r="B169" t="s">
        <v>23</v>
      </c>
      <c r="E169">
        <v>5</v>
      </c>
      <c r="F169" t="s">
        <v>21</v>
      </c>
      <c r="G169" t="s">
        <v>9</v>
      </c>
    </row>
    <row r="170" spans="2:7">
      <c r="B170" t="s">
        <v>24</v>
      </c>
      <c r="E170">
        <v>10</v>
      </c>
      <c r="F170" t="s">
        <v>21</v>
      </c>
      <c r="G170" t="s">
        <v>7</v>
      </c>
    </row>
    <row r="171" spans="2:7">
      <c r="B171" t="s">
        <v>25</v>
      </c>
      <c r="E171">
        <v>0.1</v>
      </c>
      <c r="F171" t="s">
        <v>26</v>
      </c>
      <c r="G171" t="s">
        <v>8</v>
      </c>
    </row>
    <row r="172" spans="2:7">
      <c r="B172" t="s">
        <v>11</v>
      </c>
      <c r="C172">
        <f>E171/E169</f>
        <v>0.02</v>
      </c>
    </row>
    <row r="173" spans="2:7">
      <c r="B173" t="s">
        <v>10</v>
      </c>
      <c r="C173">
        <f>E170/E169</f>
        <v>2</v>
      </c>
    </row>
    <row r="177" spans="2:4">
      <c r="B177" t="s">
        <v>22</v>
      </c>
      <c r="C177">
        <v>0.01</v>
      </c>
    </row>
    <row r="179" spans="2:4">
      <c r="B179" t="s">
        <v>28</v>
      </c>
      <c r="C179">
        <f>600*C177</f>
        <v>6</v>
      </c>
    </row>
    <row r="180" spans="2:4">
      <c r="B180" t="s">
        <v>29</v>
      </c>
      <c r="C180">
        <f>600*C177</f>
        <v>6</v>
      </c>
    </row>
    <row r="181" spans="2:4">
      <c r="B181" t="s">
        <v>29</v>
      </c>
      <c r="C181">
        <f>283*(1-C177)</f>
        <v>280.17</v>
      </c>
    </row>
    <row r="182" spans="2:4">
      <c r="B182" t="s">
        <v>27</v>
      </c>
      <c r="C182">
        <f>SUM(C179:C181)</f>
        <v>292.17</v>
      </c>
      <c r="D182" t="s">
        <v>30</v>
      </c>
    </row>
    <row r="183" spans="2:4">
      <c r="C183">
        <f>C182-273</f>
        <v>19.170000000000016</v>
      </c>
      <c r="D183" t="s">
        <v>31</v>
      </c>
    </row>
    <row r="191" spans="2:4" ht="37">
      <c r="B191" s="44" t="s">
        <v>34</v>
      </c>
    </row>
    <row r="193" spans="2:5">
      <c r="B193" t="s">
        <v>35</v>
      </c>
      <c r="D193">
        <v>10</v>
      </c>
      <c r="E193" t="s">
        <v>31</v>
      </c>
    </row>
    <row r="194" spans="2:5">
      <c r="B194" t="s">
        <v>33</v>
      </c>
      <c r="D194">
        <f>(D193+C183)/2</f>
        <v>14.585000000000008</v>
      </c>
    </row>
  </sheetData>
  <mergeCells count="13">
    <mergeCell ref="V24:W24"/>
    <mergeCell ref="A48:E48"/>
    <mergeCell ref="A74:E74"/>
    <mergeCell ref="I54:L54"/>
    <mergeCell ref="G53:H54"/>
    <mergeCell ref="A128:E128"/>
    <mergeCell ref="G133:H134"/>
    <mergeCell ref="I134:L134"/>
    <mergeCell ref="I80:L80"/>
    <mergeCell ref="G79:H80"/>
    <mergeCell ref="A101:E101"/>
    <mergeCell ref="G106:H107"/>
    <mergeCell ref="I107:L10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Fattori di vista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Roberto Ricciu</cp:lastModifiedBy>
  <dcterms:created xsi:type="dcterms:W3CDTF">2018-10-07T15:24:48Z</dcterms:created>
  <dcterms:modified xsi:type="dcterms:W3CDTF">2018-11-21T16:58:24Z</dcterms:modified>
</cp:coreProperties>
</file>