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unicadrsi-my.sharepoint.com/personal/alessandro_pisano_unica_it/Documents/Ing Energetica/Piani di Studio/"/>
    </mc:Choice>
  </mc:AlternateContent>
  <xr:revisionPtr revIDLastSave="143" documentId="8_{98A904EA-1F61-427B-8AAB-6A720C76460D}" xr6:coauthVersionLast="47" xr6:coauthVersionMax="47" xr10:uidLastSave="{EA08791C-A14D-4902-A0E5-3DC90296D513}"/>
  <bookViews>
    <workbookView xWindow="19090" yWindow="-110" windowWidth="34620" windowHeight="13900" activeTab="1" xr2:uid="{00000000-000D-0000-FFFF-FFFF00000000}"/>
  </bookViews>
  <sheets>
    <sheet name="Istruzioni" sheetId="1" r:id="rId1"/>
    <sheet name="Piano di Studi" sheetId="2" r:id="rId2"/>
    <sheet name="Tabelle 1 e 2" sheetId="4" r:id="rId3"/>
  </sheets>
  <definedNames>
    <definedName name="_xlnm.Print_Area" localSheetId="1">'Piano di Studi'!$A$1:$Q$70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9" i="2" l="1"/>
  <c r="J28" i="2"/>
  <c r="L22" i="2"/>
  <c r="L21" i="2"/>
  <c r="L20" i="2"/>
  <c r="P51" i="2"/>
  <c r="O51" i="2"/>
  <c r="N51" i="2"/>
  <c r="M51" i="2"/>
  <c r="L51" i="2"/>
  <c r="K51" i="2"/>
  <c r="J51" i="2"/>
  <c r="P48" i="2"/>
  <c r="O48" i="2"/>
  <c r="N48" i="2"/>
  <c r="M48" i="2"/>
  <c r="L48" i="2"/>
  <c r="K48" i="2"/>
  <c r="J48" i="2"/>
  <c r="P45" i="2"/>
  <c r="O45" i="2"/>
  <c r="N45" i="2"/>
  <c r="M45" i="2"/>
  <c r="L45" i="2"/>
  <c r="K45" i="2"/>
  <c r="J45" i="2"/>
  <c r="P44" i="2"/>
  <c r="O44" i="2"/>
  <c r="N44" i="2"/>
  <c r="M44" i="2"/>
  <c r="L44" i="2"/>
  <c r="K44" i="2"/>
  <c r="J44" i="2"/>
  <c r="P43" i="2"/>
  <c r="O43" i="2"/>
  <c r="N43" i="2"/>
  <c r="M43" i="2"/>
  <c r="L43" i="2"/>
  <c r="K43" i="2"/>
  <c r="J43" i="2"/>
  <c r="P42" i="2"/>
  <c r="O42" i="2"/>
  <c r="N42" i="2"/>
  <c r="M42" i="2"/>
  <c r="L42" i="2"/>
  <c r="K42" i="2"/>
  <c r="J42" i="2"/>
  <c r="P39" i="2"/>
  <c r="O39" i="2"/>
  <c r="N39" i="2"/>
  <c r="M39" i="2"/>
  <c r="L39" i="2"/>
  <c r="K39" i="2"/>
  <c r="J39" i="2"/>
  <c r="P38" i="2"/>
  <c r="O38" i="2"/>
  <c r="N38" i="2"/>
  <c r="M38" i="2"/>
  <c r="L38" i="2"/>
  <c r="K38" i="2"/>
  <c r="J38" i="2"/>
  <c r="P37" i="2"/>
  <c r="O37" i="2"/>
  <c r="N37" i="2"/>
  <c r="M37" i="2"/>
  <c r="L37" i="2"/>
  <c r="K37" i="2"/>
  <c r="J37" i="2"/>
  <c r="P36" i="2"/>
  <c r="O36" i="2"/>
  <c r="N36" i="2"/>
  <c r="M36" i="2"/>
  <c r="L36" i="2"/>
  <c r="K36" i="2"/>
  <c r="J36" i="2"/>
  <c r="P35" i="2"/>
  <c r="O35" i="2"/>
  <c r="N35" i="2"/>
  <c r="M35" i="2"/>
  <c r="L35" i="2"/>
  <c r="K35" i="2"/>
  <c r="J35" i="2"/>
  <c r="P32" i="2"/>
  <c r="O32" i="2"/>
  <c r="N32" i="2"/>
  <c r="M32" i="2"/>
  <c r="L32" i="2"/>
  <c r="K32" i="2"/>
  <c r="J32" i="2"/>
  <c r="P31" i="2"/>
  <c r="O31" i="2"/>
  <c r="N31" i="2"/>
  <c r="M31" i="2"/>
  <c r="L31" i="2"/>
  <c r="K31" i="2"/>
  <c r="J31" i="2"/>
  <c r="P30" i="2"/>
  <c r="O30" i="2"/>
  <c r="N30" i="2"/>
  <c r="M30" i="2"/>
  <c r="L30" i="2"/>
  <c r="K30" i="2"/>
  <c r="J30" i="2"/>
  <c r="P28" i="2"/>
  <c r="O28" i="2"/>
  <c r="N28" i="2"/>
  <c r="M28" i="2"/>
  <c r="L28" i="2"/>
  <c r="K28" i="2"/>
  <c r="P27" i="2"/>
  <c r="O27" i="2"/>
  <c r="N27" i="2"/>
  <c r="M27" i="2"/>
  <c r="L27" i="2"/>
  <c r="K27" i="2"/>
  <c r="J27" i="2"/>
  <c r="P26" i="2"/>
  <c r="O26" i="2"/>
  <c r="N26" i="2"/>
  <c r="M26" i="2"/>
  <c r="L26" i="2"/>
  <c r="K26" i="2"/>
  <c r="J26" i="2"/>
  <c r="P22" i="2"/>
  <c r="O22" i="2"/>
  <c r="N22" i="2"/>
  <c r="M22" i="2"/>
  <c r="K22" i="2"/>
  <c r="J22" i="2"/>
  <c r="P21" i="2"/>
  <c r="O21" i="2"/>
  <c r="N21" i="2"/>
  <c r="M21" i="2"/>
  <c r="K21" i="2"/>
  <c r="J21" i="2"/>
  <c r="P20" i="2"/>
  <c r="O20" i="2"/>
  <c r="N20" i="2"/>
  <c r="M20" i="2"/>
  <c r="K20" i="2"/>
  <c r="J20" i="2"/>
  <c r="P19" i="2"/>
  <c r="O19" i="2"/>
  <c r="N19" i="2"/>
  <c r="M19" i="2"/>
  <c r="L19" i="2"/>
  <c r="K19" i="2"/>
  <c r="J19" i="2"/>
  <c r="P18" i="2"/>
  <c r="O18" i="2"/>
  <c r="N18" i="2"/>
  <c r="M18" i="2"/>
  <c r="L18" i="2"/>
  <c r="K18" i="2"/>
  <c r="J18" i="2"/>
  <c r="P17" i="2"/>
  <c r="O17" i="2"/>
  <c r="N17" i="2"/>
  <c r="M17" i="2"/>
  <c r="L17" i="2"/>
  <c r="K17" i="2"/>
  <c r="J17" i="2"/>
  <c r="P16" i="2"/>
  <c r="O16" i="2"/>
  <c r="N16" i="2"/>
  <c r="M16" i="2"/>
  <c r="L16" i="2"/>
  <c r="K16" i="2"/>
  <c r="J16" i="2"/>
  <c r="P14" i="2"/>
  <c r="O14" i="2"/>
  <c r="N14" i="2"/>
  <c r="M14" i="2"/>
  <c r="L14" i="2"/>
  <c r="K14" i="2"/>
  <c r="J14" i="2"/>
  <c r="J54" i="2" l="1"/>
  <c r="N54" i="2"/>
  <c r="I62" i="2" s="1"/>
  <c r="O54" i="2"/>
  <c r="P54" i="2"/>
  <c r="I63" i="2" s="1"/>
  <c r="M54" i="2"/>
  <c r="I61" i="2" s="1"/>
  <c r="K54" i="2"/>
  <c r="I58" i="2" s="1"/>
  <c r="L54" i="2"/>
  <c r="I60" i="2" s="1"/>
  <c r="G56" i="2" l="1"/>
  <c r="H56" i="2" s="1"/>
</calcChain>
</file>

<file path=xl/sharedStrings.xml><?xml version="1.0" encoding="utf-8"?>
<sst xmlns="http://schemas.openxmlformats.org/spreadsheetml/2006/main" count="212" uniqueCount="133">
  <si>
    <t>ISTRUZIONI</t>
  </si>
  <si>
    <r>
      <t>Lo studente compili il Piano di Studi inserendo nei campi (</t>
    </r>
    <r>
      <rPr>
        <b/>
        <sz val="14"/>
        <color theme="1"/>
        <rFont val="Calibri"/>
        <family val="2"/>
        <scheme val="minor"/>
      </rPr>
      <t>bianchi</t>
    </r>
    <r>
      <rPr>
        <sz val="14"/>
        <color theme="1"/>
        <rFont val="Calibri"/>
        <family val="2"/>
        <scheme val="minor"/>
      </rPr>
      <t xml:space="preserve">) le proprie scelte. E' raccomandato l'uso della </t>
    </r>
    <r>
      <rPr>
        <b/>
        <sz val="14"/>
        <color theme="1"/>
        <rFont val="Calibri"/>
        <family val="2"/>
        <scheme val="minor"/>
      </rPr>
      <t>mail istituzionale</t>
    </r>
    <r>
      <rPr>
        <sz val="14"/>
        <color theme="1"/>
        <rFont val="Calibri"/>
        <family val="2"/>
        <scheme val="minor"/>
      </rPr>
      <t xml:space="preserve"> "…@studenti.unica.it"</t>
    </r>
  </si>
  <si>
    <r>
      <t>Nella colonna "</t>
    </r>
    <r>
      <rPr>
        <b/>
        <sz val="14"/>
        <color theme="1"/>
        <rFont val="Calibri"/>
        <family val="2"/>
        <scheme val="minor"/>
      </rPr>
      <t>Anno</t>
    </r>
    <r>
      <rPr>
        <sz val="14"/>
        <color theme="1"/>
        <rFont val="Calibri"/>
        <family val="2"/>
        <scheme val="minor"/>
      </rPr>
      <t>", inserire l'anno del Corso in cui è previsto l'insegnamento scelto</t>
    </r>
  </si>
  <si>
    <r>
      <t>Nella colonna "</t>
    </r>
    <r>
      <rPr>
        <b/>
        <sz val="14"/>
        <color theme="1"/>
        <rFont val="Calibri"/>
        <family val="2"/>
        <scheme val="minor"/>
      </rPr>
      <t>Settore Disciplinare</t>
    </r>
    <r>
      <rPr>
        <sz val="14"/>
        <color theme="1"/>
        <rFont val="Calibri"/>
        <family val="2"/>
        <scheme val="minor"/>
      </rPr>
      <t xml:space="preserve">", inserire il Settore Disciplinare di riferimento dell'insegnamento scelto. </t>
    </r>
  </si>
  <si>
    <r>
      <t>Nella colonna "</t>
    </r>
    <r>
      <rPr>
        <b/>
        <sz val="14"/>
        <color theme="1"/>
        <rFont val="Calibri"/>
        <family val="2"/>
        <scheme val="minor"/>
      </rPr>
      <t>Tipologia</t>
    </r>
    <r>
      <rPr>
        <sz val="14"/>
        <color theme="1"/>
        <rFont val="Calibri"/>
        <family val="2"/>
        <scheme val="minor"/>
      </rPr>
      <t>" inserire la tipologia dell'insegnamento scelto (B, C, D oppure F)</t>
    </r>
  </si>
  <si>
    <r>
      <t>Nella colonna "</t>
    </r>
    <r>
      <rPr>
        <b/>
        <sz val="14"/>
        <color theme="1"/>
        <rFont val="Calibri"/>
        <family val="2"/>
        <scheme val="minor"/>
      </rPr>
      <t>Insegnamenti Previsti</t>
    </r>
    <r>
      <rPr>
        <sz val="14"/>
        <color theme="1"/>
        <rFont val="Calibri"/>
        <family val="2"/>
        <scheme val="minor"/>
      </rPr>
      <t>" sono elencati gli insegnamenti previsti dal Manifesto degli studi relativi all'anno accademico</t>
    </r>
  </si>
  <si>
    <r>
      <t>Nella colonna "</t>
    </r>
    <r>
      <rPr>
        <b/>
        <sz val="14"/>
        <color theme="1"/>
        <rFont val="Calibri"/>
        <family val="2"/>
        <scheme val="minor"/>
      </rPr>
      <t>Crediti</t>
    </r>
    <r>
      <rPr>
        <sz val="14"/>
        <color theme="1"/>
        <rFont val="Calibri"/>
        <family val="2"/>
        <scheme val="minor"/>
      </rPr>
      <t>", inserire il numero di Crediti relativo all'insegnamento scelto (solo celle bianche)</t>
    </r>
  </si>
  <si>
    <r>
      <t>Nella colonna "</t>
    </r>
    <r>
      <rPr>
        <b/>
        <sz val="14"/>
        <color theme="1"/>
        <rFont val="Calibri"/>
        <family val="2"/>
        <scheme val="minor"/>
      </rPr>
      <t>Insegnamenti Sostitutivi</t>
    </r>
    <r>
      <rPr>
        <sz val="14"/>
        <color theme="1"/>
        <rFont val="Calibri"/>
        <family val="2"/>
        <scheme val="minor"/>
      </rPr>
      <t xml:space="preserve">" inserire gli insegnamenti di Tipologia "C" a scelta (max 3), gli insegnamenti di Tipologia "D" e gli insegnamenti di Tipologia "F". </t>
    </r>
  </si>
  <si>
    <r>
      <t>Nella colonna "</t>
    </r>
    <r>
      <rPr>
        <b/>
        <sz val="14"/>
        <color theme="1"/>
        <rFont val="Calibri"/>
        <family val="2"/>
        <scheme val="minor"/>
      </rPr>
      <t>Sostenuto</t>
    </r>
    <r>
      <rPr>
        <sz val="14"/>
        <color theme="1"/>
        <rFont val="Calibri"/>
        <family val="2"/>
        <scheme val="minor"/>
      </rPr>
      <t>" barrare con una "X" gli esami già sostenuti al momento della compilazione del presente Piano di Studi</t>
    </r>
  </si>
  <si>
    <t>ALTRE INDICAZIONI</t>
  </si>
  <si>
    <t>tra gli insegnamenti di tipologia F</t>
  </si>
  <si>
    <r>
      <t>L'insegnamento "</t>
    </r>
    <r>
      <rPr>
        <b/>
        <sz val="14"/>
        <color theme="1"/>
        <rFont val="Calibri"/>
        <family val="2"/>
        <scheme val="minor"/>
      </rPr>
      <t>Trasporti aerei</t>
    </r>
    <r>
      <rPr>
        <sz val="14"/>
        <color theme="1"/>
        <rFont val="Calibri"/>
        <family val="2"/>
        <scheme val="minor"/>
      </rPr>
      <t xml:space="preserve">" (ICAR/05) può essere inserito solo tra gli insegnamenti di tipologia </t>
    </r>
    <r>
      <rPr>
        <b/>
        <sz val="14"/>
        <color theme="1"/>
        <rFont val="Calibri"/>
        <family val="2"/>
        <scheme val="minor"/>
      </rPr>
      <t>D</t>
    </r>
  </si>
  <si>
    <r>
      <t>Chi ha sostenuto "</t>
    </r>
    <r>
      <rPr>
        <b/>
        <sz val="14"/>
        <color theme="1"/>
        <rFont val="Calibri"/>
        <family val="2"/>
        <scheme val="minor"/>
      </rPr>
      <t>Sistemi Energetici</t>
    </r>
    <r>
      <rPr>
        <sz val="14"/>
        <color theme="1"/>
        <rFont val="Calibri"/>
        <family val="2"/>
        <scheme val="minor"/>
      </rPr>
      <t>" alla Laurea triennale lo deve scrivere nelle "Eventuali annotazioni dello studente" in basso al modulo</t>
    </r>
  </si>
  <si>
    <r>
      <t>Chi ha sostenuto "</t>
    </r>
    <r>
      <rPr>
        <b/>
        <sz val="14"/>
        <color theme="1"/>
        <rFont val="Calibri"/>
        <family val="2"/>
        <scheme val="minor"/>
      </rPr>
      <t>Sistemi Energetici</t>
    </r>
    <r>
      <rPr>
        <sz val="14"/>
        <color theme="1"/>
        <rFont val="Calibri"/>
        <family val="2"/>
        <scheme val="minor"/>
      </rPr>
      <t>" alla Laurea triennale, non può inserire "</t>
    </r>
    <r>
      <rPr>
        <b/>
        <sz val="14"/>
        <color theme="1"/>
        <rFont val="Calibri"/>
        <family val="2"/>
        <scheme val="minor"/>
      </rPr>
      <t>Macchine e Sistemi Energetici"</t>
    </r>
    <r>
      <rPr>
        <sz val="14"/>
        <color theme="1"/>
        <rFont val="Calibri"/>
        <family val="2"/>
        <scheme val="minor"/>
      </rPr>
      <t xml:space="preserve"> tra gli esami tipo C e viceversa</t>
    </r>
  </si>
  <si>
    <t>Per la scelta degli esami di Tipo F si tenga presente che, scelte da parte dello studente che vadano a coprire:</t>
  </si>
  <si>
    <r>
      <t xml:space="preserve">Lo studente è tenuto ad informarsi ed a </t>
    </r>
    <r>
      <rPr>
        <b/>
        <u/>
        <sz val="14"/>
        <color theme="1"/>
        <rFont val="Calibri"/>
        <family val="2"/>
        <scheme val="minor"/>
      </rPr>
      <t>rispettare la data di consegna prevista,</t>
    </r>
    <r>
      <rPr>
        <sz val="14"/>
        <color theme="1"/>
        <rFont val="Calibri"/>
        <family val="2"/>
        <scheme val="minor"/>
      </rPr>
      <t xml:space="preserve"> pena l'impossibilità a presentare domanda di laurea nell'a.a. in corso</t>
    </r>
  </si>
  <si>
    <t>Corso di Studi in Ingegneria Energetica</t>
  </si>
  <si>
    <t>Facoltà di Ingegneria</t>
  </si>
  <si>
    <t xml:space="preserve">Modulo per il Piano di Studi Laurea Magistrale (Classe LM-30, DM 270/2004) </t>
  </si>
  <si>
    <t>Cognome Nome</t>
  </si>
  <si>
    <t>Telefono</t>
  </si>
  <si>
    <r>
      <t>email  ….</t>
    </r>
    <r>
      <rPr>
        <i/>
        <sz val="24"/>
        <color theme="1"/>
        <rFont val="Garamond"/>
        <family val="1"/>
      </rPr>
      <t>@studenti.unica.it</t>
    </r>
  </si>
  <si>
    <t>Coorte appartenenza</t>
  </si>
  <si>
    <r>
      <t xml:space="preserve">Legenda Tipologia Insegnamenti Previsti: </t>
    </r>
    <r>
      <rPr>
        <b/>
        <sz val="18"/>
        <color theme="1"/>
        <rFont val="Garamond"/>
        <family val="1"/>
      </rPr>
      <t>A</t>
    </r>
    <r>
      <rPr>
        <sz val="18"/>
        <color theme="1"/>
        <rFont val="Garamond"/>
        <family val="1"/>
      </rPr>
      <t xml:space="preserve"> = Base; </t>
    </r>
    <r>
      <rPr>
        <b/>
        <sz val="18"/>
        <color theme="1"/>
        <rFont val="Garamond"/>
        <family val="1"/>
      </rPr>
      <t>B</t>
    </r>
    <r>
      <rPr>
        <sz val="18"/>
        <color theme="1"/>
        <rFont val="Garamond"/>
        <family val="1"/>
      </rPr>
      <t xml:space="preserve"> = Caratterizzanti; </t>
    </r>
    <r>
      <rPr>
        <b/>
        <sz val="18"/>
        <color theme="1"/>
        <rFont val="Garamond"/>
        <family val="1"/>
      </rPr>
      <t>C</t>
    </r>
    <r>
      <rPr>
        <sz val="18"/>
        <color theme="1"/>
        <rFont val="Garamond"/>
        <family val="1"/>
      </rPr>
      <t xml:space="preserve"> = Affini; </t>
    </r>
    <r>
      <rPr>
        <b/>
        <sz val="18"/>
        <color theme="1"/>
        <rFont val="Garamond"/>
        <family val="1"/>
      </rPr>
      <t>D</t>
    </r>
    <r>
      <rPr>
        <sz val="18"/>
        <color theme="1"/>
        <rFont val="Garamond"/>
        <family val="1"/>
      </rPr>
      <t xml:space="preserve"> = a Scelta libera; </t>
    </r>
    <r>
      <rPr>
        <b/>
        <sz val="18"/>
        <color theme="1"/>
        <rFont val="Garamond"/>
        <family val="1"/>
      </rPr>
      <t>E</t>
    </r>
    <r>
      <rPr>
        <sz val="18"/>
        <color theme="1"/>
        <rFont val="Garamond"/>
        <family val="1"/>
      </rPr>
      <t xml:space="preserve"> = Tesi/Lingua straniera; </t>
    </r>
    <r>
      <rPr>
        <b/>
        <sz val="18"/>
        <color theme="1"/>
        <rFont val="Garamond"/>
        <family val="1"/>
      </rPr>
      <t xml:space="preserve">F </t>
    </r>
    <r>
      <rPr>
        <sz val="18"/>
        <color theme="1"/>
        <rFont val="Garamond"/>
        <family val="1"/>
      </rPr>
      <t>= Altre attività; (*) = Corso Integrato</t>
    </r>
  </si>
  <si>
    <t>Anno</t>
  </si>
  <si>
    <t>Settore Disciplinare</t>
  </si>
  <si>
    <t>Tipologia</t>
  </si>
  <si>
    <t>Insegnamenti Previsti</t>
  </si>
  <si>
    <t>Crediti</t>
  </si>
  <si>
    <t>Insegnamenti Sostitutivi</t>
  </si>
  <si>
    <t>Sostenuto</t>
  </si>
  <si>
    <t>A</t>
  </si>
  <si>
    <t>B</t>
  </si>
  <si>
    <t>C</t>
  </si>
  <si>
    <t>D</t>
  </si>
  <si>
    <t>E</t>
  </si>
  <si>
    <t>F</t>
  </si>
  <si>
    <t>Riferimento Esami Affini: Tabelle A11 ed A12 - Ordinamento Didattico Ingegneria Energetica</t>
  </si>
  <si>
    <t>A11</t>
  </si>
  <si>
    <t>A12</t>
  </si>
  <si>
    <t>ING-IND/31</t>
  </si>
  <si>
    <t>Elettromagnetismo Applicato all'Ingegneria Elettrica ed Energetica</t>
  </si>
  <si>
    <t>(*) Energetica e Impianti Termotecnici</t>
  </si>
  <si>
    <t>ING-IND/11</t>
  </si>
  <si>
    <t>FIS/04</t>
  </si>
  <si>
    <t>Fisica del Reattore Nucleare</t>
  </si>
  <si>
    <t>GEO/11</t>
  </si>
  <si>
    <t>Geofisica Applicata ai Sistemi Energetici</t>
  </si>
  <si>
    <t>ING-INF/03</t>
  </si>
  <si>
    <r>
      <t xml:space="preserve">n. 3 (max) Insegnamenti a scelta tra quelli riportati in                                </t>
    </r>
    <r>
      <rPr>
        <b/>
        <sz val="24"/>
        <color theme="1"/>
        <rFont val="Garamond"/>
        <family val="1"/>
      </rPr>
      <t>Tabella 1</t>
    </r>
    <r>
      <rPr>
        <sz val="24"/>
        <color theme="1"/>
        <rFont val="Garamond"/>
        <family val="1"/>
      </rPr>
      <t xml:space="preserve">: </t>
    </r>
    <r>
      <rPr>
        <i/>
        <sz val="24"/>
        <color theme="1"/>
        <rFont val="Garamond"/>
        <family val="1"/>
      </rPr>
      <t>Attività formative affini o integrative</t>
    </r>
  </si>
  <si>
    <t>ING-IND/09</t>
  </si>
  <si>
    <t>Impatto ambientale dei Sistemi Energetici</t>
  </si>
  <si>
    <t>Internet</t>
  </si>
  <si>
    <t>(*) Energetica Elettrica e Veicoli Elettrici</t>
  </si>
  <si>
    <t>ING-IND/32</t>
  </si>
  <si>
    <t>ING-IND/33</t>
  </si>
  <si>
    <t>Impianti di Produzione dell'Energia Elettrica</t>
  </si>
  <si>
    <t>(*) Tecnologie delle Fonti Rinnovabili e Industriali</t>
  </si>
  <si>
    <t>Conversione Statica dell'Energia e EMC</t>
  </si>
  <si>
    <t>LABORATORI E/O TIROCINIO</t>
  </si>
  <si>
    <t>Laboratorio di Energetica Elettrica</t>
  </si>
  <si>
    <r>
      <t xml:space="preserve">da </t>
    </r>
    <r>
      <rPr>
        <b/>
        <sz val="24"/>
        <color theme="1"/>
        <rFont val="Garamond"/>
        <family val="1"/>
      </rPr>
      <t>Tabella 2</t>
    </r>
    <r>
      <rPr>
        <sz val="24"/>
        <color theme="1"/>
        <rFont val="Garamond"/>
        <family val="1"/>
      </rPr>
      <t xml:space="preserve"> o a scelta dello studente previa verifica di compatibilità con il corso di studi</t>
    </r>
  </si>
  <si>
    <t>ICAR/05</t>
  </si>
  <si>
    <t>(minimo 8 massimo 15 CFU)</t>
  </si>
  <si>
    <t>ALTRE ATTIVITÀ (oggetto di verifica della Commissione)</t>
  </si>
  <si>
    <t>TESI DI LAUREA</t>
  </si>
  <si>
    <t>Totale CFU per tipologia esami</t>
  </si>
  <si>
    <t>Totale CFU ai fini del conseguimento titolo</t>
  </si>
  <si>
    <t>Verifica del numero di CFU per insegnamenti tipologia B</t>
  </si>
  <si>
    <t>Verifica del numero di CFU per insegnamenti tipologia C (come da Ordinamento del CdS)</t>
  </si>
  <si>
    <t>Verifica del numero di CFU per insegnamenti tipologia C (di cui alla tabella A11 dell'Ordinamento)</t>
  </si>
  <si>
    <t>Verifica del numero di CFU per insegnamenti tipologia C (di cui alla tabella A12 dell'Ordinamento)</t>
  </si>
  <si>
    <t>Verifica al numero minimo  CFU insegnamenti tipologia D</t>
  </si>
  <si>
    <t>Verifica al numero massimo  CFU insegnamenti tipologia F</t>
  </si>
  <si>
    <t>Eventuali note dello studente:</t>
  </si>
  <si>
    <t>Firma dello studente:</t>
  </si>
  <si>
    <t>Firma Commissione:</t>
  </si>
  <si>
    <r>
      <rPr>
        <b/>
        <sz val="16"/>
        <color theme="1"/>
        <rFont val="Garamond"/>
        <family val="1"/>
      </rPr>
      <t>TABELLA 1</t>
    </r>
    <r>
      <rPr>
        <sz val="16"/>
        <color theme="1"/>
        <rFont val="Garamond"/>
        <family val="1"/>
      </rPr>
      <t xml:space="preserve"> - Ordinamento del Corso di Studi di Ingegneria Energetica - </t>
    </r>
    <r>
      <rPr>
        <b/>
        <sz val="16"/>
        <color theme="1"/>
        <rFont val="Garamond"/>
        <family val="1"/>
      </rPr>
      <t>Attività formative affini o integrative</t>
    </r>
  </si>
  <si>
    <t xml:space="preserve">Da questa Tabella scegliere i 3 insegnamenti di tipologia C a scelta </t>
  </si>
  <si>
    <t>SSD</t>
  </si>
  <si>
    <t>(*)</t>
  </si>
  <si>
    <t>TIPO</t>
  </si>
  <si>
    <t>Denominazione Insegnamento</t>
  </si>
  <si>
    <t>ING-INF/04</t>
  </si>
  <si>
    <t>Controlli automatici</t>
  </si>
  <si>
    <t>Macchine e sistemi energetici</t>
  </si>
  <si>
    <t>Pianificazione dei trasporti</t>
  </si>
  <si>
    <t>ING-IND/27</t>
  </si>
  <si>
    <t>Smart Grid per la distribuzione e l'utilizzazione dell'energia elettrica</t>
  </si>
  <si>
    <t>(*) Riferimento Tabelle A11 ed A12 dell'Ordinamento del Corso di Studi di Ingegneria Energetica</t>
  </si>
  <si>
    <r>
      <rPr>
        <b/>
        <sz val="16"/>
        <color theme="1"/>
        <rFont val="Garamond"/>
        <family val="1"/>
      </rPr>
      <t>TABELLA 2</t>
    </r>
    <r>
      <rPr>
        <sz val="16"/>
        <color theme="1"/>
        <rFont val="Garamond"/>
        <family val="1"/>
      </rPr>
      <t xml:space="preserve"> - Elenco Laboratori a disposizione per l'acquisizione di CFU di tipo F</t>
    </r>
  </si>
  <si>
    <t>Da questa Tabella scegliere gli insegnamenti di tipologia "F"</t>
  </si>
  <si>
    <t>Modellazione e Simulazione dei Sistemi Energetici</t>
  </si>
  <si>
    <t>Laboratorio di Azionamenti pet la Propulsione</t>
  </si>
  <si>
    <t>Laboratorio di Modelli di Simulazione del Traffico</t>
  </si>
  <si>
    <t>Laboratorio di Smart Grid</t>
  </si>
  <si>
    <t>SECS-P/08</t>
  </si>
  <si>
    <t>Project Management</t>
  </si>
  <si>
    <t>Simulazione dei Sistemi Dinamici con Matlab-Simulink</t>
  </si>
  <si>
    <t>Controllo dei Sistemi Energetici</t>
  </si>
  <si>
    <t>PERCORSO FORMATIVO COORTE 2023/24</t>
  </si>
  <si>
    <t>Macchine e azionamenti elettrici</t>
  </si>
  <si>
    <t>Reti programmabili</t>
  </si>
  <si>
    <t>Le Prestazioni energetiche dell’edificio</t>
  </si>
  <si>
    <t>Tecnologie di produzione e sfruttamento dell’idrogeno</t>
  </si>
  <si>
    <t>Tecnologie per l'efficienza energetica</t>
  </si>
  <si>
    <t>Tale informazione è reperibile nella pagina web dell'insegnamento scelto.</t>
  </si>
  <si>
    <r>
      <t>L'insegnamento "</t>
    </r>
    <r>
      <rPr>
        <b/>
        <sz val="14"/>
        <color theme="1"/>
        <rFont val="Calibri"/>
        <family val="2"/>
        <scheme val="minor"/>
      </rPr>
      <t>Impatto ambientale dei sistemi energetici</t>
    </r>
    <r>
      <rPr>
        <sz val="14"/>
        <color theme="1"/>
        <rFont val="Calibri"/>
        <family val="2"/>
        <scheme val="minor"/>
      </rPr>
      <t>" può essere inserito tra i Tipo C solo se:</t>
    </r>
  </si>
  <si>
    <t>La sostituzione di un esame da Manifesto con un altro esame dovrà essere approvata dal CCdS e prevederà la consegna in segreteria di una marca da bollo da 16 euro.</t>
  </si>
  <si>
    <t xml:space="preserve">      - Modulo "Energetica"</t>
  </si>
  <si>
    <t xml:space="preserve">      - Modulo "Impianti Termotecnici"</t>
  </si>
  <si>
    <t xml:space="preserve">      - Modulo "Energetica Elettrica"</t>
  </si>
  <si>
    <t xml:space="preserve">      - Modulo "Veicoli Elettrici"</t>
  </si>
  <si>
    <t xml:space="preserve">   - Modulo "Sistemi Energetici Avanzati"</t>
  </si>
  <si>
    <t xml:space="preserve">   - Modulo "Tecnologie delle Energie Rinnovabili"</t>
  </si>
  <si>
    <t>ATTIVITÀ A SCELTA LIBERA
 previa verifica di compatibilità con il corso di studi</t>
  </si>
  <si>
    <t>2023-24</t>
  </si>
  <si>
    <t>ver. 09/24</t>
  </si>
  <si>
    <r>
      <t xml:space="preserve">Data: </t>
    </r>
    <r>
      <rPr>
        <b/>
        <sz val="24"/>
        <color rgb="FFFF0000"/>
        <rFont val="Garamond"/>
        <family val="1"/>
      </rPr>
      <t>GG/MM/AAAA</t>
    </r>
  </si>
  <si>
    <t>N. Matricola</t>
  </si>
  <si>
    <r>
      <t>Se si inserisce "</t>
    </r>
    <r>
      <rPr>
        <b/>
        <sz val="14"/>
        <color theme="1"/>
        <rFont val="Calibri"/>
        <family val="2"/>
        <scheme val="minor"/>
      </rPr>
      <t>Controlli automatici</t>
    </r>
    <r>
      <rPr>
        <sz val="14"/>
        <color theme="1"/>
        <rFont val="Calibri"/>
        <family val="2"/>
        <scheme val="minor"/>
      </rPr>
      <t>" tra gli insegnamenti di tipologia C, allora andrà inserito anche "</t>
    </r>
    <r>
      <rPr>
        <b/>
        <sz val="14"/>
        <color theme="1"/>
        <rFont val="Calibri"/>
        <family val="2"/>
        <scheme val="minor"/>
      </rPr>
      <t>Controllo dei Sistemi Energetici</t>
    </r>
    <r>
      <rPr>
        <sz val="14"/>
        <color theme="1"/>
        <rFont val="Calibri"/>
        <family val="2"/>
        <scheme val="minor"/>
      </rPr>
      <t xml:space="preserve">" </t>
    </r>
  </si>
  <si>
    <t>13.a - si è gia sostenuto "Sistemi Energetici" oppure "Macchine e Sistemi Energetici" anche nella precedente laurea, oppure</t>
  </si>
  <si>
    <t>13.b - si inserisce anche Macchine e Sistemi Energetici tra gli esami a scelta</t>
  </si>
  <si>
    <t>15.a - "Ulteriori conoscenze linguistiche" potranno essere accettati fino ad un max di 3 cfu</t>
  </si>
  <si>
    <t>15.b - "Abilità informatiche e telematiche" potranno essere accettati fino ad un max di 6 cfu</t>
  </si>
  <si>
    <t>15.c - "Tirocini formativi e di orientamento" potranno essere accettati fino ad un max di 3 cfu</t>
  </si>
  <si>
    <t>15.d - "Altre conoscenze utili per l'inserimento nel mondo del lavoro" potranno essere accettati fino ad un max di 8 cfu</t>
  </si>
  <si>
    <t xml:space="preserve">Il Piano di Studi va consegnato via e-mail al Coordinatore del CdS congiuntamente al percorso di studi della Laurea Triennale. </t>
  </si>
  <si>
    <t xml:space="preserve">Se lo studente ha gia un piano  di studi approvato lo deve scrivere nelle "Eventuali annotazioni dello studente" in basso al modulo, ed anche il piano di studi </t>
  </si>
  <si>
    <t xml:space="preserve"> precedentemente approvato deve essere trasmesso al coordinatore.</t>
  </si>
  <si>
    <t>Il foglio "Piano di Studi"  esegue automaticamente la verifica di congruita delle varie tipologie di CFU con gli intervalli stabiliti nell'Ordinamento Didattico, e nella parte inferiore</t>
  </si>
  <si>
    <t>genera  apposite stringhe per segnalare l'aderenza all'Ordinamento Didattico o eventuali diformità.</t>
  </si>
  <si>
    <t xml:space="preserve">(A cura del CdS) CCS di approvazione: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</si>
</sst>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u/>
      <sz val="14"/>
      <color theme="8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8"/>
      <color theme="1"/>
      <name val="Garamond"/>
      <family val="1"/>
    </font>
    <font>
      <sz val="16"/>
      <color theme="1"/>
      <name val="Garamond"/>
      <family val="1"/>
    </font>
    <font>
      <sz val="11"/>
      <color theme="1"/>
      <name val="Garamond"/>
      <family val="1"/>
    </font>
    <font>
      <b/>
      <sz val="32"/>
      <color theme="1"/>
      <name val="Garamond"/>
      <family val="1"/>
    </font>
    <font>
      <sz val="24"/>
      <color theme="1"/>
      <name val="Garamond"/>
      <family val="1"/>
    </font>
    <font>
      <i/>
      <sz val="24"/>
      <color theme="1"/>
      <name val="Garamond"/>
      <family val="1"/>
    </font>
    <font>
      <i/>
      <sz val="20"/>
      <color theme="1"/>
      <name val="Garamond"/>
      <family val="1"/>
    </font>
    <font>
      <b/>
      <sz val="26"/>
      <color theme="1"/>
      <name val="Garamond"/>
      <family val="1"/>
    </font>
    <font>
      <sz val="26"/>
      <color theme="1"/>
      <name val="Garamond"/>
      <family val="1"/>
    </font>
    <font>
      <b/>
      <sz val="20"/>
      <color theme="1"/>
      <name val="Garamond"/>
      <family val="1"/>
    </font>
    <font>
      <u/>
      <sz val="11"/>
      <color theme="10"/>
      <name val="Calibri"/>
      <family val="2"/>
      <scheme val="minor"/>
    </font>
    <font>
      <b/>
      <sz val="18"/>
      <color theme="1"/>
      <name val="Garamond"/>
      <family val="1"/>
    </font>
    <font>
      <b/>
      <sz val="16"/>
      <color theme="1"/>
      <name val="Garamond"/>
      <family val="1"/>
    </font>
    <font>
      <b/>
      <sz val="24"/>
      <color theme="1"/>
      <name val="Garamond"/>
      <family val="1"/>
    </font>
    <font>
      <sz val="22"/>
      <color theme="1"/>
      <name val="Garamond"/>
      <family val="1"/>
    </font>
    <font>
      <sz val="2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Garamond"/>
      <family val="1"/>
    </font>
    <font>
      <i/>
      <sz val="24"/>
      <color theme="1"/>
      <name val="Calibri"/>
      <family val="2"/>
      <scheme val="minor"/>
    </font>
    <font>
      <i/>
      <sz val="14"/>
      <color theme="1"/>
      <name val="Garamond"/>
      <family val="1"/>
    </font>
    <font>
      <i/>
      <sz val="16"/>
      <color theme="1"/>
      <name val="Garamond"/>
      <family val="1"/>
    </font>
    <font>
      <sz val="12"/>
      <color theme="1"/>
      <name val="Garamond"/>
      <family val="1"/>
    </font>
    <font>
      <u/>
      <sz val="16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24"/>
      <color rgb="FFFF0000"/>
      <name val="Garamond"/>
      <family val="1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70">
    <xf numFmtId="0" fontId="0" fillId="0" borderId="0" xfId="0"/>
    <xf numFmtId="0" fontId="1" fillId="2" borderId="0" xfId="0" applyFont="1" applyFill="1" applyAlignment="1">
      <alignment horizontal="left"/>
    </xf>
    <xf numFmtId="0" fontId="0" fillId="2" borderId="0" xfId="0" applyFill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1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9" fillId="0" borderId="6" xfId="0" applyFont="1" applyBorder="1" applyAlignment="1">
      <alignment vertical="center"/>
    </xf>
    <xf numFmtId="0" fontId="9" fillId="3" borderId="7" xfId="0" applyFont="1" applyFill="1" applyBorder="1" applyAlignment="1">
      <alignment vertical="center"/>
    </xf>
    <xf numFmtId="0" fontId="9" fillId="3" borderId="7" xfId="0" applyFont="1" applyFill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10" xfId="0" applyFont="1" applyBorder="1" applyAlignment="1">
      <alignment horizontal="left" vertical="center" wrapText="1"/>
    </xf>
    <xf numFmtId="0" fontId="16" fillId="5" borderId="11" xfId="0" applyFont="1" applyFill="1" applyBorder="1" applyAlignment="1">
      <alignment horizontal="left" vertical="center" textRotation="90" wrapText="1"/>
    </xf>
    <xf numFmtId="0" fontId="16" fillId="5" borderId="11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textRotation="90" wrapText="1"/>
    </xf>
    <xf numFmtId="0" fontId="16" fillId="5" borderId="11" xfId="0" applyFont="1" applyFill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5" fillId="4" borderId="14" xfId="0" applyFont="1" applyFill="1" applyBorder="1" applyAlignment="1">
      <alignment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vertical="center" wrapText="1"/>
    </xf>
    <xf numFmtId="0" fontId="9" fillId="0" borderId="4" xfId="0" applyFont="1" applyBorder="1" applyAlignment="1">
      <alignment horizontal="left" vertical="center" wrapText="1"/>
    </xf>
    <xf numFmtId="0" fontId="9" fillId="4" borderId="17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left" vertical="center" wrapText="1"/>
    </xf>
    <xf numFmtId="0" fontId="9" fillId="0" borderId="17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left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9" fillId="4" borderId="18" xfId="0" applyFont="1" applyFill="1" applyBorder="1" applyAlignment="1">
      <alignment horizontal="left" vertical="center" wrapText="1"/>
    </xf>
    <xf numFmtId="0" fontId="9" fillId="4" borderId="0" xfId="0" applyFont="1" applyFill="1" applyAlignment="1">
      <alignment horizontal="center" vertical="center" wrapText="1"/>
    </xf>
    <xf numFmtId="0" fontId="9" fillId="4" borderId="0" xfId="0" quotePrefix="1" applyFont="1" applyFill="1" applyAlignment="1">
      <alignment horizontal="left" vertical="center" wrapText="1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4" borderId="19" xfId="0" applyFont="1" applyFill="1" applyBorder="1" applyAlignment="1">
      <alignment horizontal="center" vertical="center" wrapText="1"/>
    </xf>
    <xf numFmtId="0" fontId="9" fillId="4" borderId="19" xfId="0" quotePrefix="1" applyFont="1" applyFill="1" applyBorder="1" applyAlignment="1">
      <alignment horizontal="left" vertical="center" wrapText="1"/>
    </xf>
    <xf numFmtId="0" fontId="9" fillId="0" borderId="19" xfId="0" applyFont="1" applyBorder="1" applyAlignment="1" applyProtection="1">
      <alignment horizontal="left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4" borderId="0" xfId="0" applyFont="1" applyFill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4" borderId="0" xfId="0" applyFont="1" applyFill="1" applyAlignment="1">
      <alignment horizontal="center" vertical="top" wrapText="1"/>
    </xf>
    <xf numFmtId="0" fontId="9" fillId="4" borderId="19" xfId="0" applyFont="1" applyFill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0" fontId="9" fillId="4" borderId="0" xfId="0" applyFont="1" applyFill="1" applyAlignment="1">
      <alignment vertical="center" wrapText="1"/>
    </xf>
    <xf numFmtId="0" fontId="18" fillId="4" borderId="0" xfId="0" applyFont="1" applyFill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/>
    <xf numFmtId="0" fontId="20" fillId="0" borderId="0" xfId="0" applyFont="1"/>
    <xf numFmtId="0" fontId="19" fillId="0" borderId="0" xfId="0" applyFont="1" applyAlignment="1">
      <alignment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/>
    <xf numFmtId="0" fontId="21" fillId="0" borderId="0" xfId="0" applyFont="1"/>
    <xf numFmtId="0" fontId="19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20" fillId="4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6" fillId="0" borderId="21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25" fillId="4" borderId="0" xfId="0" applyFont="1" applyFill="1" applyAlignment="1">
      <alignment vertical="center" wrapText="1"/>
    </xf>
    <xf numFmtId="0" fontId="25" fillId="4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2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3" xfId="0" applyBorder="1"/>
    <xf numFmtId="0" fontId="0" fillId="0" borderId="5" xfId="0" applyBorder="1"/>
    <xf numFmtId="0" fontId="0" fillId="0" borderId="8" xfId="0" applyBorder="1"/>
    <xf numFmtId="0" fontId="0" fillId="0" borderId="16" xfId="0" applyBorder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9" fillId="0" borderId="11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22" fillId="0" borderId="9" xfId="0" applyFont="1" applyBorder="1" applyAlignment="1">
      <alignment horizontal="center" vertical="center" wrapText="1"/>
    </xf>
    <xf numFmtId="0" fontId="10" fillId="0" borderId="9" xfId="0" applyFont="1" applyBorder="1" applyAlignment="1" applyProtection="1">
      <alignment horizontal="left" vertical="center" wrapText="1"/>
      <protection locked="0"/>
    </xf>
    <xf numFmtId="0" fontId="23" fillId="0" borderId="11" xfId="0" applyFont="1" applyBorder="1" applyAlignment="1" applyProtection="1">
      <alignment horizontal="left" vertical="center" wrapText="1"/>
      <protection locked="0"/>
    </xf>
    <xf numFmtId="0" fontId="18" fillId="0" borderId="11" xfId="0" applyFont="1" applyBorder="1" applyAlignment="1" applyProtection="1">
      <alignment horizontal="left" vertical="center" wrapText="1"/>
      <protection locked="0"/>
    </xf>
    <xf numFmtId="0" fontId="19" fillId="4" borderId="0" xfId="0" applyFont="1" applyFill="1" applyAlignment="1">
      <alignment horizontal="left" vertical="center" wrapText="1"/>
    </xf>
    <xf numFmtId="0" fontId="19" fillId="4" borderId="0" xfId="0" applyFont="1" applyFill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4" borderId="0" xfId="0" applyFont="1" applyFill="1" applyAlignment="1">
      <alignment horizontal="center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21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4" borderId="0" xfId="0" applyFont="1" applyFill="1" applyAlignment="1">
      <alignment horizontal="center" vertical="top" wrapText="1"/>
    </xf>
    <xf numFmtId="0" fontId="9" fillId="4" borderId="19" xfId="0" applyFont="1" applyFill="1" applyBorder="1" applyAlignment="1">
      <alignment horizontal="center" vertical="top" wrapText="1"/>
    </xf>
    <xf numFmtId="0" fontId="9" fillId="4" borderId="0" xfId="0" applyFont="1" applyFill="1" applyAlignment="1">
      <alignment horizontal="left" vertical="center"/>
    </xf>
    <xf numFmtId="0" fontId="13" fillId="0" borderId="0" xfId="0" applyFont="1" applyAlignment="1" applyProtection="1">
      <alignment horizontal="left" vertical="center"/>
      <protection locked="0"/>
    </xf>
    <xf numFmtId="0" fontId="9" fillId="4" borderId="7" xfId="0" applyFont="1" applyFill="1" applyBorder="1" applyAlignment="1">
      <alignment horizontal="left" vertical="center"/>
    </xf>
    <xf numFmtId="0" fontId="13" fillId="0" borderId="7" xfId="0" applyFont="1" applyBorder="1" applyAlignment="1" applyProtection="1">
      <alignment horizontal="left" vertical="center"/>
      <protection locked="0"/>
    </xf>
    <xf numFmtId="0" fontId="5" fillId="4" borderId="9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right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 wrapText="1"/>
    </xf>
    <xf numFmtId="0" fontId="27" fillId="0" borderId="0" xfId="1" applyFont="1" applyBorder="1" applyAlignment="1" applyProtection="1">
      <alignment horizontal="left" vertical="center"/>
      <protection locked="0"/>
    </xf>
    <xf numFmtId="0" fontId="27" fillId="0" borderId="5" xfId="1" applyFont="1" applyBorder="1" applyAlignment="1" applyProtection="1">
      <alignment horizontal="left" vertical="center"/>
      <protection locked="0"/>
    </xf>
    <xf numFmtId="0" fontId="9" fillId="4" borderId="2" xfId="0" applyFont="1" applyFill="1" applyBorder="1" applyAlignment="1">
      <alignment horizontal="left" vertical="center"/>
    </xf>
    <xf numFmtId="0" fontId="12" fillId="0" borderId="2" xfId="0" quotePrefix="1" applyFont="1" applyBorder="1" applyAlignment="1" applyProtection="1">
      <alignment horizontal="left" vertical="center"/>
      <protection locked="0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3" fillId="0" borderId="2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2" fillId="7" borderId="0" xfId="0" applyFont="1" applyFill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38099</xdr:colOff>
      <xdr:row>1</xdr:row>
      <xdr:rowOff>9524</xdr:rowOff>
    </xdr:from>
    <xdr:to>
      <xdr:col>3</xdr:col>
      <xdr:colOff>1523999</xdr:colOff>
      <xdr:row>6</xdr:row>
      <xdr:rowOff>295274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26719" y="306704"/>
          <a:ext cx="1969770" cy="1752600"/>
        </a:xfrm>
        <a:prstGeom prst="rect">
          <a:avLst/>
        </a:prstGeom>
        <a:ln w="19050">
          <a:solidFill>
            <a:sysClr val="windowText" lastClr="000000"/>
          </a:solidFill>
          <a:prstDash val="dash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2400"/>
            <a:t>BOLLO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3"/>
  <sheetViews>
    <sheetView topLeftCell="A23" zoomScale="70" zoomScaleNormal="70" workbookViewId="0">
      <selection activeCell="E14" activeCellId="1" sqref="I15 E14"/>
    </sheetView>
  </sheetViews>
  <sheetFormatPr defaultRowHeight="14.4" x14ac:dyDescent="0.3"/>
  <cols>
    <col min="1" max="1" width="8.88671875" style="6"/>
  </cols>
  <sheetData>
    <row r="1" spans="1:24" ht="18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s="5" customFormat="1" ht="24" customHeight="1" x14ac:dyDescent="0.35">
      <c r="A2" s="3">
        <v>1</v>
      </c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4" s="5" customFormat="1" ht="24" customHeight="1" x14ac:dyDescent="0.35">
      <c r="A3" s="3">
        <v>2</v>
      </c>
      <c r="B3" s="4" t="s">
        <v>2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s="5" customFormat="1" ht="24" customHeight="1" x14ac:dyDescent="0.35">
      <c r="A4" s="3">
        <v>3</v>
      </c>
      <c r="B4" s="4" t="s">
        <v>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s="5" customFormat="1" ht="24" customHeight="1" x14ac:dyDescent="0.35">
      <c r="A5" s="3"/>
      <c r="B5" s="4" t="s">
        <v>106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s="5" customFormat="1" ht="24" customHeight="1" x14ac:dyDescent="0.35">
      <c r="A6" s="3">
        <v>4</v>
      </c>
      <c r="B6" s="4" t="s">
        <v>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s="5" customFormat="1" ht="24" customHeight="1" x14ac:dyDescent="0.35">
      <c r="A7" s="3">
        <v>5</v>
      </c>
      <c r="B7" s="4" t="s">
        <v>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s="5" customFormat="1" ht="24" customHeight="1" x14ac:dyDescent="0.35">
      <c r="A8" s="3">
        <v>6</v>
      </c>
      <c r="B8" s="4" t="s">
        <v>6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s="5" customFormat="1" ht="24" customHeight="1" x14ac:dyDescent="0.35">
      <c r="A9" s="3">
        <v>7</v>
      </c>
      <c r="B9" s="4" t="s">
        <v>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s="5" customFormat="1" ht="24" customHeight="1" x14ac:dyDescent="0.35">
      <c r="A10" s="3">
        <v>8</v>
      </c>
      <c r="B10" s="4" t="s">
        <v>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s="5" customFormat="1" ht="24" customHeight="1" x14ac:dyDescent="0.35">
      <c r="A11" s="3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s="5" customFormat="1" ht="24" customHeight="1" x14ac:dyDescent="0.35">
      <c r="A12" s="3"/>
      <c r="B12" s="117" t="s">
        <v>130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s="5" customFormat="1" ht="24" customHeight="1" x14ac:dyDescent="0.35">
      <c r="A13" s="3"/>
      <c r="B13" s="118" t="s">
        <v>131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s="5" customFormat="1" ht="24" customHeight="1" x14ac:dyDescent="0.35">
      <c r="A14" s="3"/>
      <c r="B14" s="118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s="5" customFormat="1" ht="24" customHeight="1" x14ac:dyDescent="0.35">
      <c r="A15" s="1" t="s">
        <v>9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s="5" customFormat="1" ht="24" customHeight="1" x14ac:dyDescent="0.35">
      <c r="A16" s="3">
        <v>9</v>
      </c>
      <c r="B16" s="4" t="s">
        <v>120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s="5" customFormat="1" ht="24" customHeight="1" x14ac:dyDescent="0.35">
      <c r="A17" s="3"/>
      <c r="B17" s="4" t="s">
        <v>10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s="5" customFormat="1" ht="24" customHeight="1" x14ac:dyDescent="0.35">
      <c r="A18" s="3">
        <v>10</v>
      </c>
      <c r="B18" s="4" t="s">
        <v>11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s="5" customFormat="1" ht="24" customHeight="1" x14ac:dyDescent="0.35">
      <c r="A19" s="3">
        <v>11</v>
      </c>
      <c r="B19" s="4" t="s">
        <v>12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s="5" customFormat="1" ht="24" customHeight="1" x14ac:dyDescent="0.35">
      <c r="A20" s="3">
        <v>12</v>
      </c>
      <c r="B20" s="4" t="s">
        <v>13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s="5" customFormat="1" ht="24" customHeight="1" x14ac:dyDescent="0.35">
      <c r="A21" s="3">
        <v>13</v>
      </c>
      <c r="B21" s="4" t="s">
        <v>107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s="5" customFormat="1" ht="24" customHeight="1" x14ac:dyDescent="0.35">
      <c r="A22" s="3"/>
      <c r="B22" s="4" t="s">
        <v>121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s="5" customFormat="1" ht="24" customHeight="1" x14ac:dyDescent="0.35">
      <c r="A23" s="3"/>
      <c r="B23" s="4" t="s">
        <v>122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s="5" customFormat="1" ht="24" customHeight="1" x14ac:dyDescent="0.35">
      <c r="A24" s="3">
        <v>14</v>
      </c>
      <c r="B24" s="4" t="s">
        <v>108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s="5" customFormat="1" ht="24" customHeight="1" x14ac:dyDescent="0.35">
      <c r="A25" s="3">
        <v>15</v>
      </c>
      <c r="B25" s="4" t="s">
        <v>14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s="5" customFormat="1" ht="24" customHeight="1" x14ac:dyDescent="0.35">
      <c r="A26" s="3"/>
      <c r="B26" s="4" t="s">
        <v>123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s="5" customFormat="1" ht="24" customHeight="1" x14ac:dyDescent="0.35">
      <c r="A27" s="3"/>
      <c r="B27" s="4" t="s">
        <v>124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s="5" customFormat="1" ht="24" customHeight="1" x14ac:dyDescent="0.35">
      <c r="A28" s="3"/>
      <c r="B28" s="4" t="s">
        <v>125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s="5" customFormat="1" ht="24" customHeight="1" x14ac:dyDescent="0.35">
      <c r="A29" s="3"/>
      <c r="B29" s="4" t="s">
        <v>126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s="5" customFormat="1" ht="24" customHeight="1" x14ac:dyDescent="0.35">
      <c r="A30" s="3">
        <v>16</v>
      </c>
      <c r="B30" s="4" t="s">
        <v>15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4" s="5" customFormat="1" ht="24" customHeight="1" x14ac:dyDescent="0.35">
      <c r="A31" s="3"/>
      <c r="B31" s="4" t="s">
        <v>127</v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s="5" customFormat="1" ht="21" customHeight="1" x14ac:dyDescent="0.35">
      <c r="A32" s="3">
        <v>17</v>
      </c>
      <c r="B32" s="4" t="s">
        <v>128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ht="18" x14ac:dyDescent="0.35">
      <c r="A33" s="3"/>
      <c r="B33" s="116" t="s">
        <v>129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</sheetData>
  <sheetProtection algorithmName="SHA-512" hashValue="Y5/sjEcGaMhWbQ81R8k6UTggTEX30dTf2LdaQ35DeZwh9YQncguwSeJ+hdLBMIq1vm/M3Lp2KxB/f24Q9b5NZA==" saltValue="71HeRJNEQj7w1LBKL+2Qc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T83"/>
  <sheetViews>
    <sheetView tabSelected="1" zoomScale="40" zoomScaleNormal="40" workbookViewId="0">
      <selection activeCell="F20" sqref="F20:F22"/>
    </sheetView>
  </sheetViews>
  <sheetFormatPr defaultColWidth="8.88671875" defaultRowHeight="14.4" x14ac:dyDescent="0.3"/>
  <cols>
    <col min="1" max="1" width="3.77734375" customWidth="1"/>
    <col min="2" max="2" width="1.77734375" customWidth="1"/>
    <col min="3" max="3" width="6.77734375" customWidth="1"/>
    <col min="4" max="4" width="33.77734375" customWidth="1"/>
    <col min="5" max="5" width="14.77734375" style="6" customWidth="1"/>
    <col min="6" max="6" width="125.77734375" customWidth="1"/>
    <col min="7" max="7" width="10.44140625" style="6" customWidth="1"/>
    <col min="8" max="8" width="127.21875" bestFit="1" customWidth="1"/>
    <col min="9" max="9" width="9.77734375" customWidth="1"/>
    <col min="10" max="16" width="6.77734375" customWidth="1"/>
    <col min="17" max="17" width="1.77734375" customWidth="1"/>
    <col min="20" max="21" width="8.88671875" style="6"/>
  </cols>
  <sheetData>
    <row r="1" spans="1:71" ht="24" thickBot="1" x14ac:dyDescent="0.45">
      <c r="A1" s="7"/>
      <c r="B1" s="7"/>
      <c r="C1" s="7"/>
      <c r="D1" s="7"/>
      <c r="E1" s="8"/>
      <c r="F1" s="7"/>
      <c r="G1" s="8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9"/>
      <c r="T1" s="10"/>
      <c r="U1" s="10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1"/>
      <c r="AW1" s="11"/>
      <c r="AX1" s="11"/>
      <c r="AY1" s="11"/>
      <c r="AZ1" s="11"/>
      <c r="BA1" s="11"/>
      <c r="BB1" s="11"/>
      <c r="BC1" s="11"/>
      <c r="BD1" s="11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</row>
    <row r="2" spans="1:71" ht="23.25" customHeight="1" x14ac:dyDescent="0.4">
      <c r="A2" s="7"/>
      <c r="B2" s="13"/>
      <c r="C2" s="159" t="s">
        <v>16</v>
      </c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4"/>
      <c r="R2" s="7"/>
      <c r="S2" s="9"/>
      <c r="T2" s="10"/>
      <c r="U2" s="10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1"/>
      <c r="AW2" s="11"/>
      <c r="AX2" s="11"/>
      <c r="AY2" s="11"/>
      <c r="AZ2" s="11"/>
      <c r="BA2" s="11"/>
      <c r="BB2" s="11"/>
      <c r="BC2" s="11"/>
      <c r="BD2" s="11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</row>
    <row r="3" spans="1:71" ht="23.25" customHeight="1" x14ac:dyDescent="0.4">
      <c r="A3" s="7"/>
      <c r="B3" s="15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"/>
      <c r="R3" s="7"/>
      <c r="S3" s="9"/>
      <c r="T3" s="10"/>
      <c r="U3" s="10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11"/>
      <c r="AW3" s="11"/>
      <c r="AX3" s="11"/>
      <c r="AY3" s="11"/>
      <c r="AZ3" s="11"/>
      <c r="BA3" s="11"/>
      <c r="BB3" s="11"/>
      <c r="BC3" s="11"/>
      <c r="BD3" s="11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</row>
    <row r="4" spans="1:71" ht="23.25" customHeight="1" x14ac:dyDescent="0.4">
      <c r="A4" s="7"/>
      <c r="B4" s="17"/>
      <c r="C4" s="161" t="s">
        <v>17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8"/>
      <c r="R4" s="7"/>
      <c r="S4" s="9"/>
      <c r="T4" s="10"/>
      <c r="U4" s="10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11"/>
      <c r="AW4" s="11"/>
      <c r="AX4" s="11"/>
      <c r="AY4" s="11"/>
      <c r="AZ4" s="11"/>
      <c r="BA4" s="11"/>
      <c r="BB4" s="11"/>
      <c r="BC4" s="11"/>
      <c r="BD4" s="11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</row>
    <row r="5" spans="1:71" ht="23.25" customHeight="1" x14ac:dyDescent="0.4">
      <c r="A5" s="7"/>
      <c r="B5" s="17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8"/>
      <c r="R5" s="7"/>
      <c r="S5" s="9"/>
      <c r="T5" s="10"/>
      <c r="U5" s="10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1"/>
      <c r="AW5" s="11"/>
      <c r="AX5" s="11"/>
      <c r="AY5" s="11"/>
      <c r="AZ5" s="11"/>
      <c r="BA5" s="11"/>
      <c r="BB5" s="11"/>
      <c r="BC5" s="11"/>
      <c r="BD5" s="11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</row>
    <row r="6" spans="1:71" ht="23.25" customHeight="1" x14ac:dyDescent="0.4">
      <c r="A6" s="7"/>
      <c r="B6" s="17"/>
      <c r="C6" s="19"/>
      <c r="D6" s="19"/>
      <c r="E6" s="20"/>
      <c r="F6" s="161" t="s">
        <v>18</v>
      </c>
      <c r="G6" s="161"/>
      <c r="H6" s="161"/>
      <c r="I6" s="161"/>
      <c r="J6" s="163"/>
      <c r="K6" s="163"/>
      <c r="L6" s="163"/>
      <c r="M6" s="163"/>
      <c r="N6" s="163"/>
      <c r="O6" s="163"/>
      <c r="P6" s="163"/>
      <c r="Q6" s="18"/>
      <c r="R6" s="7"/>
      <c r="S6" s="9"/>
      <c r="T6" s="10"/>
      <c r="U6" s="10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1"/>
      <c r="AW6" s="11"/>
      <c r="AX6" s="11"/>
      <c r="AY6" s="11"/>
      <c r="AZ6" s="11"/>
      <c r="BA6" s="11"/>
      <c r="BB6" s="11"/>
      <c r="BC6" s="11"/>
      <c r="BD6" s="11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</row>
    <row r="7" spans="1:71" ht="24" customHeight="1" thickBot="1" x14ac:dyDescent="0.45">
      <c r="A7" s="21"/>
      <c r="B7" s="22"/>
      <c r="C7" s="23"/>
      <c r="D7" s="23"/>
      <c r="E7" s="24"/>
      <c r="F7" s="162"/>
      <c r="G7" s="162"/>
      <c r="H7" s="162"/>
      <c r="I7" s="162"/>
      <c r="J7" s="164" t="s">
        <v>117</v>
      </c>
      <c r="K7" s="164"/>
      <c r="L7" s="164"/>
      <c r="M7" s="164"/>
      <c r="N7" s="164"/>
      <c r="O7" s="164"/>
      <c r="P7" s="164"/>
      <c r="Q7" s="25"/>
      <c r="R7" s="21"/>
      <c r="S7" s="9"/>
      <c r="T7" s="10"/>
      <c r="U7" s="10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1"/>
      <c r="AW7" s="11"/>
      <c r="AX7" s="11"/>
      <c r="AY7" s="11"/>
      <c r="AZ7" s="11"/>
      <c r="BA7" s="11"/>
      <c r="BB7" s="11"/>
      <c r="BC7" s="11"/>
      <c r="BD7" s="11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</row>
    <row r="8" spans="1:71" ht="48" customHeight="1" x14ac:dyDescent="0.4">
      <c r="A8" s="21"/>
      <c r="B8" s="26"/>
      <c r="C8" s="157" t="s">
        <v>19</v>
      </c>
      <c r="D8" s="157"/>
      <c r="E8" s="158"/>
      <c r="F8" s="158"/>
      <c r="G8" s="27"/>
      <c r="H8" s="27" t="s">
        <v>20</v>
      </c>
      <c r="I8" s="165"/>
      <c r="J8" s="165"/>
      <c r="K8" s="165"/>
      <c r="L8" s="165"/>
      <c r="M8" s="165"/>
      <c r="N8" s="165"/>
      <c r="O8" s="165"/>
      <c r="P8" s="165"/>
      <c r="Q8" s="166"/>
      <c r="R8" s="21"/>
      <c r="S8" s="9"/>
      <c r="T8" s="10"/>
      <c r="U8" s="10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1"/>
      <c r="AW8" s="11"/>
      <c r="AX8" s="11"/>
      <c r="AY8" s="11"/>
      <c r="AZ8" s="11"/>
      <c r="BA8" s="11"/>
      <c r="BB8" s="11"/>
      <c r="BC8" s="11"/>
      <c r="BD8" s="11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</row>
    <row r="9" spans="1:71" ht="48" customHeight="1" x14ac:dyDescent="0.4">
      <c r="A9" s="21"/>
      <c r="B9" s="26"/>
      <c r="C9" s="147" t="s">
        <v>119</v>
      </c>
      <c r="D9" s="147"/>
      <c r="E9" s="148"/>
      <c r="F9" s="148"/>
      <c r="G9" s="27"/>
      <c r="H9" s="27" t="s">
        <v>21</v>
      </c>
      <c r="I9" s="155"/>
      <c r="J9" s="155"/>
      <c r="K9" s="155"/>
      <c r="L9" s="155"/>
      <c r="M9" s="155"/>
      <c r="N9" s="155"/>
      <c r="O9" s="155"/>
      <c r="P9" s="155"/>
      <c r="Q9" s="156"/>
      <c r="R9" s="21"/>
      <c r="S9" s="9"/>
      <c r="T9" s="10"/>
      <c r="U9" s="10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1"/>
      <c r="AW9" s="11"/>
      <c r="AX9" s="11"/>
      <c r="AY9" s="11"/>
      <c r="AZ9" s="11"/>
      <c r="BA9" s="11"/>
      <c r="BB9" s="11"/>
      <c r="BC9" s="11"/>
      <c r="BD9" s="11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</row>
    <row r="10" spans="1:71" ht="48" customHeight="1" thickBot="1" x14ac:dyDescent="0.45">
      <c r="A10" s="21"/>
      <c r="B10" s="26"/>
      <c r="C10" s="149" t="s">
        <v>22</v>
      </c>
      <c r="D10" s="149"/>
      <c r="E10" s="150" t="s">
        <v>116</v>
      </c>
      <c r="F10" s="150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8"/>
      <c r="R10" s="21"/>
      <c r="S10" s="9"/>
      <c r="T10" s="10"/>
      <c r="U10" s="10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1"/>
      <c r="AW10" s="11"/>
      <c r="AX10" s="11"/>
      <c r="AY10" s="11"/>
      <c r="AZ10" s="11"/>
      <c r="BA10" s="11"/>
      <c r="BB10" s="11"/>
      <c r="BC10" s="11"/>
      <c r="BD10" s="11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</row>
    <row r="11" spans="1:71" ht="23.25" customHeight="1" x14ac:dyDescent="0.4">
      <c r="A11" s="21"/>
      <c r="B11" s="30"/>
      <c r="C11" s="151" t="s">
        <v>23</v>
      </c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31"/>
      <c r="R11" s="21"/>
      <c r="S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1"/>
      <c r="AW11" s="11"/>
      <c r="AX11" s="11"/>
      <c r="AY11" s="11"/>
      <c r="AZ11" s="11"/>
      <c r="BA11" s="11"/>
      <c r="BB11" s="11"/>
      <c r="BC11" s="11"/>
      <c r="BD11" s="11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</row>
    <row r="12" spans="1:71" s="42" customFormat="1" ht="124.5" customHeight="1" x14ac:dyDescent="0.3">
      <c r="A12" s="21"/>
      <c r="B12" s="32"/>
      <c r="C12" s="33" t="s">
        <v>24</v>
      </c>
      <c r="D12" s="34" t="s">
        <v>25</v>
      </c>
      <c r="E12" s="35" t="s">
        <v>26</v>
      </c>
      <c r="F12" s="36" t="s">
        <v>27</v>
      </c>
      <c r="G12" s="35" t="s">
        <v>28</v>
      </c>
      <c r="H12" s="36" t="s">
        <v>29</v>
      </c>
      <c r="I12" s="33" t="s">
        <v>30</v>
      </c>
      <c r="J12" s="34" t="s">
        <v>31</v>
      </c>
      <c r="K12" s="34" t="s">
        <v>32</v>
      </c>
      <c r="L12" s="34" t="s">
        <v>33</v>
      </c>
      <c r="M12" s="34" t="s">
        <v>33</v>
      </c>
      <c r="N12" s="34" t="s">
        <v>34</v>
      </c>
      <c r="O12" s="34" t="s">
        <v>35</v>
      </c>
      <c r="P12" s="34" t="s">
        <v>36</v>
      </c>
      <c r="Q12" s="37"/>
      <c r="R12" s="21"/>
      <c r="S12" s="38"/>
      <c r="T12" s="39"/>
      <c r="U12" s="39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40"/>
      <c r="AW12" s="40"/>
      <c r="AX12" s="40"/>
      <c r="AY12" s="40"/>
      <c r="AZ12" s="40"/>
      <c r="BA12" s="40"/>
      <c r="BB12" s="40"/>
      <c r="BC12" s="40"/>
      <c r="BD12" s="40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</row>
    <row r="13" spans="1:71" ht="23.25" customHeight="1" x14ac:dyDescent="0.4">
      <c r="A13" s="21"/>
      <c r="B13" s="43"/>
      <c r="C13" s="44"/>
      <c r="D13" s="44"/>
      <c r="E13" s="45"/>
      <c r="F13" s="152" t="s">
        <v>37</v>
      </c>
      <c r="G13" s="152"/>
      <c r="H13" s="152"/>
      <c r="I13" s="152"/>
      <c r="J13" s="44"/>
      <c r="K13" s="45"/>
      <c r="L13" s="45" t="s">
        <v>38</v>
      </c>
      <c r="M13" s="45" t="s">
        <v>39</v>
      </c>
      <c r="N13" s="45"/>
      <c r="O13" s="45"/>
      <c r="P13" s="45"/>
      <c r="Q13" s="46"/>
      <c r="R13" s="21"/>
      <c r="S13" s="9"/>
      <c r="T13" s="10"/>
      <c r="U13" s="10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11"/>
      <c r="AW13" s="11"/>
      <c r="AX13" s="11"/>
      <c r="AY13" s="11"/>
      <c r="AZ13" s="11"/>
      <c r="BA13" s="11"/>
      <c r="BB13" s="11"/>
      <c r="BC13" s="11"/>
      <c r="BD13" s="11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</row>
    <row r="14" spans="1:71" ht="60" customHeight="1" x14ac:dyDescent="0.4">
      <c r="A14" s="21"/>
      <c r="B14" s="47"/>
      <c r="C14" s="48">
        <v>1</v>
      </c>
      <c r="D14" s="48" t="s">
        <v>40</v>
      </c>
      <c r="E14" s="48" t="s">
        <v>33</v>
      </c>
      <c r="F14" s="49" t="s">
        <v>41</v>
      </c>
      <c r="G14" s="48">
        <v>6</v>
      </c>
      <c r="H14" s="50"/>
      <c r="I14" s="51"/>
      <c r="J14" s="48">
        <f>IF(E14="A",G14,0)</f>
        <v>0</v>
      </c>
      <c r="K14" s="48">
        <f>IF(E14="B",G14,0)</f>
        <v>0</v>
      </c>
      <c r="L14" s="48">
        <f>IF(E14="C",IF(OR(D14="FIS/04",D14="GEO/11",D14="ICAR/05",D14="ICAR/20",D14="ING-IND/06",D14="ING-IND/09",D14="ING-IND/25",D14="ING-IND/27"),G14,0),0)</f>
        <v>0</v>
      </c>
      <c r="M14" s="48">
        <f>IF(E14="C",IF(OR(D14="ING-IND/31",D14="ING-IND/32",D14="ING-IND/33",D14="ING-INF/03",D14="ING-INF/04",D14="ING-INF/07"),G14,0),0)</f>
        <v>6</v>
      </c>
      <c r="N14" s="48">
        <f>IF(E14="D",G14,0)</f>
        <v>0</v>
      </c>
      <c r="O14" s="48">
        <f>IF(E14="E",G14,0)</f>
        <v>0</v>
      </c>
      <c r="P14" s="48">
        <f>IF(E14="F",G14,0)</f>
        <v>0</v>
      </c>
      <c r="Q14" s="52"/>
      <c r="R14" s="21"/>
      <c r="S14" s="9"/>
      <c r="T14" s="10"/>
      <c r="U14" s="10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11"/>
      <c r="AW14" s="11"/>
      <c r="AX14" s="11"/>
      <c r="AY14" s="11"/>
      <c r="AZ14" s="11"/>
      <c r="BA14" s="11"/>
      <c r="BB14" s="11"/>
      <c r="BC14" s="11"/>
      <c r="BD14" s="11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</row>
    <row r="15" spans="1:71" ht="45" customHeight="1" x14ac:dyDescent="0.4">
      <c r="A15" s="21"/>
      <c r="B15" s="47"/>
      <c r="C15" s="53"/>
      <c r="D15" s="53"/>
      <c r="E15" s="53" t="s">
        <v>32</v>
      </c>
      <c r="F15" s="54" t="s">
        <v>42</v>
      </c>
      <c r="G15" s="53"/>
      <c r="H15" s="54"/>
      <c r="I15" s="53"/>
      <c r="J15" s="53"/>
      <c r="K15" s="53"/>
      <c r="L15" s="53"/>
      <c r="M15" s="53"/>
      <c r="N15" s="53"/>
      <c r="O15" s="53"/>
      <c r="P15" s="53"/>
      <c r="Q15" s="52"/>
      <c r="R15" s="21"/>
      <c r="S15" s="9"/>
      <c r="T15" s="10"/>
      <c r="U15" s="10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11"/>
      <c r="AW15" s="11"/>
      <c r="AX15" s="11"/>
      <c r="AY15" s="11"/>
      <c r="AZ15" s="11"/>
      <c r="BA15" s="11"/>
      <c r="BB15" s="11"/>
      <c r="BC15" s="11"/>
      <c r="BD15" s="11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</row>
    <row r="16" spans="1:71" ht="60" customHeight="1" x14ac:dyDescent="0.4">
      <c r="A16" s="21"/>
      <c r="B16" s="47"/>
      <c r="C16" s="55">
        <v>1</v>
      </c>
      <c r="D16" s="55" t="s">
        <v>43</v>
      </c>
      <c r="E16" s="55" t="s">
        <v>32</v>
      </c>
      <c r="F16" s="56" t="s">
        <v>109</v>
      </c>
      <c r="G16" s="55">
        <v>6</v>
      </c>
      <c r="H16" s="57"/>
      <c r="I16" s="58"/>
      <c r="J16" s="55">
        <f t="shared" ref="J16:J32" si="0">IF(E16="A",G16,0)</f>
        <v>0</v>
      </c>
      <c r="K16" s="55">
        <f t="shared" ref="K16:K32" si="1">IF(E16="B",G16,0)</f>
        <v>6</v>
      </c>
      <c r="L16" s="55">
        <f t="shared" ref="L16:L19" si="2">IF(E16="C",IF(OR(D16="FIS/04",D16="GEO/11",D16="ICAR/05",D16="ICAR/20",D16="ING-IND/06",D16="ING-IND/09",D16="ING-IND/25",D16="ING-IND/27"),G16,0),0)</f>
        <v>0</v>
      </c>
      <c r="M16" s="55">
        <f t="shared" ref="M16:M22" si="3">IF(E16="C",IF(OR(D16="ING-IND/31",D16="ING-IND/32",D16="ING-IND/33",D16="ING-INF/03",D16="ING-INF/04",D16="ING-INF/07"),G16,0),0)</f>
        <v>0</v>
      </c>
      <c r="N16" s="55">
        <f t="shared" ref="N16:N32" si="4">IF(E16="D",G16,0)</f>
        <v>0</v>
      </c>
      <c r="O16" s="55">
        <f t="shared" ref="O16:O48" si="5">IF(E16="E",G16,0)</f>
        <v>0</v>
      </c>
      <c r="P16" s="55">
        <f t="shared" ref="P16:P48" si="6">IF(E16="F",G16,0)</f>
        <v>0</v>
      </c>
      <c r="Q16" s="52"/>
      <c r="R16" s="21"/>
      <c r="S16" s="9"/>
      <c r="U16" s="10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1"/>
      <c r="AW16" s="11"/>
      <c r="AX16" s="11"/>
      <c r="AY16" s="11"/>
      <c r="AZ16" s="11"/>
      <c r="BA16" s="11"/>
      <c r="BB16" s="11"/>
      <c r="BC16" s="11"/>
      <c r="BD16" s="11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</row>
    <row r="17" spans="1:71" ht="60" customHeight="1" x14ac:dyDescent="0.4">
      <c r="A17" s="21"/>
      <c r="B17" s="47"/>
      <c r="C17" s="59">
        <v>1</v>
      </c>
      <c r="D17" s="59" t="s">
        <v>43</v>
      </c>
      <c r="E17" s="59" t="s">
        <v>32</v>
      </c>
      <c r="F17" s="60" t="s">
        <v>110</v>
      </c>
      <c r="G17" s="59">
        <v>6</v>
      </c>
      <c r="H17" s="61"/>
      <c r="I17" s="62"/>
      <c r="J17" s="59">
        <f t="shared" si="0"/>
        <v>0</v>
      </c>
      <c r="K17" s="59">
        <f t="shared" si="1"/>
        <v>6</v>
      </c>
      <c r="L17" s="59">
        <f t="shared" si="2"/>
        <v>0</v>
      </c>
      <c r="M17" s="59">
        <f t="shared" si="3"/>
        <v>0</v>
      </c>
      <c r="N17" s="59">
        <f t="shared" si="4"/>
        <v>0</v>
      </c>
      <c r="O17" s="59">
        <f t="shared" si="5"/>
        <v>0</v>
      </c>
      <c r="P17" s="59">
        <f t="shared" si="6"/>
        <v>0</v>
      </c>
      <c r="Q17" s="52"/>
      <c r="R17" s="21"/>
      <c r="S17" s="9"/>
      <c r="T17" s="10"/>
      <c r="U17" s="10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1"/>
      <c r="AW17" s="11"/>
      <c r="AX17" s="11"/>
      <c r="AY17" s="11"/>
      <c r="AZ17" s="11"/>
      <c r="BA17" s="11"/>
      <c r="BB17" s="11"/>
      <c r="BC17" s="11"/>
      <c r="BD17" s="11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</row>
    <row r="18" spans="1:71" ht="60" customHeight="1" x14ac:dyDescent="0.4">
      <c r="A18" s="21"/>
      <c r="B18" s="47"/>
      <c r="C18" s="48">
        <v>1</v>
      </c>
      <c r="D18" s="48" t="s">
        <v>44</v>
      </c>
      <c r="E18" s="48" t="s">
        <v>33</v>
      </c>
      <c r="F18" s="49" t="s">
        <v>45</v>
      </c>
      <c r="G18" s="48">
        <v>6</v>
      </c>
      <c r="H18" s="50"/>
      <c r="I18" s="51"/>
      <c r="J18" s="48">
        <f t="shared" si="0"/>
        <v>0</v>
      </c>
      <c r="K18" s="48">
        <f t="shared" si="1"/>
        <v>0</v>
      </c>
      <c r="L18" s="48">
        <f t="shared" si="2"/>
        <v>6</v>
      </c>
      <c r="M18" s="48">
        <f t="shared" si="3"/>
        <v>0</v>
      </c>
      <c r="N18" s="48">
        <f t="shared" si="4"/>
        <v>0</v>
      </c>
      <c r="O18" s="48">
        <f t="shared" si="5"/>
        <v>0</v>
      </c>
      <c r="P18" s="48">
        <f t="shared" si="6"/>
        <v>0</v>
      </c>
      <c r="Q18" s="52"/>
      <c r="R18" s="21"/>
      <c r="S18" s="9"/>
      <c r="T18" s="10"/>
      <c r="U18" s="10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1"/>
      <c r="AW18" s="11"/>
      <c r="AX18" s="11"/>
      <c r="AY18" s="11"/>
      <c r="AZ18" s="11"/>
      <c r="BA18" s="11"/>
      <c r="BB18" s="11"/>
      <c r="BC18" s="11"/>
      <c r="BD18" s="11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</row>
    <row r="19" spans="1:71" ht="60" customHeight="1" x14ac:dyDescent="0.4">
      <c r="A19" s="21"/>
      <c r="B19" s="47"/>
      <c r="C19" s="48">
        <v>1</v>
      </c>
      <c r="D19" s="48" t="s">
        <v>46</v>
      </c>
      <c r="E19" s="48" t="s">
        <v>33</v>
      </c>
      <c r="F19" s="49" t="s">
        <v>47</v>
      </c>
      <c r="G19" s="48">
        <v>6</v>
      </c>
      <c r="H19" s="50"/>
      <c r="I19" s="51"/>
      <c r="J19" s="48">
        <f t="shared" si="0"/>
        <v>0</v>
      </c>
      <c r="K19" s="48">
        <f t="shared" si="1"/>
        <v>0</v>
      </c>
      <c r="L19" s="48">
        <f t="shared" si="2"/>
        <v>6</v>
      </c>
      <c r="M19" s="48">
        <f t="shared" si="3"/>
        <v>0</v>
      </c>
      <c r="N19" s="48">
        <f t="shared" si="4"/>
        <v>0</v>
      </c>
      <c r="O19" s="48">
        <f t="shared" si="5"/>
        <v>0</v>
      </c>
      <c r="P19" s="48">
        <f t="shared" si="6"/>
        <v>0</v>
      </c>
      <c r="Q19" s="52"/>
      <c r="R19" s="21"/>
      <c r="S19" s="9"/>
      <c r="T19" s="10"/>
      <c r="U19" s="10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1"/>
      <c r="AW19" s="11"/>
      <c r="AX19" s="11"/>
      <c r="AY19" s="11"/>
      <c r="AZ19" s="11"/>
      <c r="BA19" s="11"/>
      <c r="BB19" s="11"/>
      <c r="BC19" s="11"/>
      <c r="BD19" s="11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</row>
    <row r="20" spans="1:71" ht="60" customHeight="1" x14ac:dyDescent="0.4">
      <c r="A20" s="21"/>
      <c r="B20" s="47"/>
      <c r="C20" s="51"/>
      <c r="D20" s="51"/>
      <c r="E20" s="48" t="s">
        <v>33</v>
      </c>
      <c r="F20" s="153" t="s">
        <v>49</v>
      </c>
      <c r="G20" s="51"/>
      <c r="H20" s="50"/>
      <c r="I20" s="51"/>
      <c r="J20" s="48">
        <f t="shared" si="0"/>
        <v>0</v>
      </c>
      <c r="K20" s="48">
        <f t="shared" si="1"/>
        <v>0</v>
      </c>
      <c r="L20" s="48">
        <f>IF(E20="C",IF(OR(D20="FIS/04",D20="GEO/11",D20="ICAR/05",D20="ICAR/20",D20="ING-IND/06",D20="ING-IND/09",D20="ING-IND/11",D20="ING-IND/25",D20="ING-IND/27"),G20,0),0)</f>
        <v>0</v>
      </c>
      <c r="M20" s="48">
        <f t="shared" si="3"/>
        <v>0</v>
      </c>
      <c r="N20" s="48">
        <f t="shared" si="4"/>
        <v>0</v>
      </c>
      <c r="O20" s="48">
        <f t="shared" si="5"/>
        <v>0</v>
      </c>
      <c r="P20" s="48">
        <f t="shared" si="6"/>
        <v>0</v>
      </c>
      <c r="Q20" s="52"/>
      <c r="R20" s="21"/>
      <c r="S20" s="9"/>
      <c r="T20" s="10"/>
      <c r="U20" s="10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1"/>
      <c r="AW20" s="11"/>
      <c r="AX20" s="11"/>
      <c r="AY20" s="11"/>
      <c r="AZ20" s="11"/>
      <c r="BA20" s="11"/>
      <c r="BB20" s="11"/>
      <c r="BC20" s="11"/>
      <c r="BD20" s="11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</row>
    <row r="21" spans="1:71" ht="60" customHeight="1" x14ac:dyDescent="0.4">
      <c r="A21" s="21"/>
      <c r="B21" s="47"/>
      <c r="C21" s="51"/>
      <c r="D21" s="51"/>
      <c r="E21" s="48" t="s">
        <v>33</v>
      </c>
      <c r="F21" s="138"/>
      <c r="G21" s="51"/>
      <c r="H21" s="50"/>
      <c r="I21" s="51"/>
      <c r="J21" s="48">
        <f t="shared" si="0"/>
        <v>0</v>
      </c>
      <c r="K21" s="48">
        <f t="shared" si="1"/>
        <v>0</v>
      </c>
      <c r="L21" s="48">
        <f t="shared" ref="L21:L22" si="7">IF(E21="C",IF(OR(D21="FIS/04",D21="GEO/11",D21="ICAR/05",D21="ICAR/20",D21="ING-IND/06",D21="ING-IND/09",D21="ING-IND/11",D21="ING-IND/25",D21="ING-IND/27"),G21,0),0)</f>
        <v>0</v>
      </c>
      <c r="M21" s="48">
        <f t="shared" si="3"/>
        <v>0</v>
      </c>
      <c r="N21" s="48">
        <f t="shared" si="4"/>
        <v>0</v>
      </c>
      <c r="O21" s="48">
        <f t="shared" si="5"/>
        <v>0</v>
      </c>
      <c r="P21" s="48">
        <f t="shared" si="6"/>
        <v>0</v>
      </c>
      <c r="Q21" s="52"/>
      <c r="R21" s="21"/>
      <c r="S21" s="9"/>
      <c r="T21" s="10"/>
      <c r="U21" s="10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1"/>
      <c r="AW21" s="11"/>
      <c r="AX21" s="11"/>
      <c r="AY21" s="11"/>
      <c r="AZ21" s="11"/>
      <c r="BA21" s="11"/>
      <c r="BB21" s="11"/>
      <c r="BC21" s="11"/>
      <c r="BD21" s="11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</row>
    <row r="22" spans="1:71" ht="60" customHeight="1" x14ac:dyDescent="0.4">
      <c r="A22" s="21"/>
      <c r="B22" s="47"/>
      <c r="C22" s="51"/>
      <c r="D22" s="51"/>
      <c r="E22" s="48" t="s">
        <v>33</v>
      </c>
      <c r="F22" s="154"/>
      <c r="G22" s="51"/>
      <c r="H22" s="50"/>
      <c r="I22" s="51"/>
      <c r="J22" s="48">
        <f t="shared" si="0"/>
        <v>0</v>
      </c>
      <c r="K22" s="48">
        <f t="shared" si="1"/>
        <v>0</v>
      </c>
      <c r="L22" s="48">
        <f t="shared" si="7"/>
        <v>0</v>
      </c>
      <c r="M22" s="48">
        <f t="shared" si="3"/>
        <v>0</v>
      </c>
      <c r="N22" s="48">
        <f t="shared" si="4"/>
        <v>0</v>
      </c>
      <c r="O22" s="48">
        <f t="shared" si="5"/>
        <v>0</v>
      </c>
      <c r="P22" s="48">
        <f t="shared" si="6"/>
        <v>0</v>
      </c>
      <c r="Q22" s="52"/>
      <c r="R22" s="21"/>
      <c r="S22" s="9"/>
      <c r="T22" s="10"/>
      <c r="U22" s="10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1"/>
      <c r="AW22" s="11"/>
      <c r="AX22" s="11"/>
      <c r="AY22" s="11"/>
      <c r="AZ22" s="11"/>
      <c r="BA22" s="11"/>
      <c r="BB22" s="11"/>
      <c r="BC22" s="11"/>
      <c r="BD22" s="11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</row>
    <row r="23" spans="1:71" ht="18" customHeight="1" x14ac:dyDescent="0.4">
      <c r="A23" s="21"/>
      <c r="B23" s="47"/>
      <c r="C23" s="63"/>
      <c r="D23" s="63"/>
      <c r="E23" s="63"/>
      <c r="F23" s="64"/>
      <c r="G23" s="63"/>
      <c r="H23" s="64"/>
      <c r="I23" s="64"/>
      <c r="J23" s="64"/>
      <c r="K23" s="64"/>
      <c r="L23" s="64"/>
      <c r="M23" s="64"/>
      <c r="N23" s="64"/>
      <c r="O23" s="64"/>
      <c r="P23" s="64"/>
      <c r="Q23" s="52"/>
      <c r="R23" s="21"/>
      <c r="S23" s="9"/>
      <c r="T23" s="10"/>
      <c r="U23" s="10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1"/>
      <c r="AW23" s="11"/>
      <c r="AX23" s="11"/>
      <c r="AY23" s="11"/>
      <c r="AZ23" s="11"/>
      <c r="BA23" s="11"/>
      <c r="BB23" s="11"/>
      <c r="BC23" s="11"/>
      <c r="BD23" s="11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</row>
    <row r="24" spans="1:71" ht="18" customHeight="1" x14ac:dyDescent="0.4">
      <c r="A24" s="21"/>
      <c r="B24" s="65"/>
      <c r="C24" s="66"/>
      <c r="D24" s="66"/>
      <c r="E24" s="66"/>
      <c r="F24" s="67"/>
      <c r="G24" s="66"/>
      <c r="H24" s="67"/>
      <c r="I24" s="66"/>
      <c r="J24" s="66"/>
      <c r="K24" s="66"/>
      <c r="L24" s="66"/>
      <c r="M24" s="66"/>
      <c r="N24" s="66"/>
      <c r="O24" s="66"/>
      <c r="P24" s="66"/>
      <c r="Q24" s="68"/>
      <c r="R24" s="21"/>
      <c r="S24" s="9"/>
      <c r="T24" s="10"/>
      <c r="U24" s="10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1"/>
      <c r="AW24" s="11"/>
      <c r="AX24" s="11"/>
      <c r="AY24" s="11"/>
      <c r="AZ24" s="11"/>
      <c r="BA24" s="11"/>
      <c r="BB24" s="11"/>
      <c r="BC24" s="11"/>
      <c r="BD24" s="11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</row>
    <row r="25" spans="1:71" ht="45" customHeight="1" x14ac:dyDescent="0.4">
      <c r="A25" s="21"/>
      <c r="B25" s="47"/>
      <c r="C25" s="53"/>
      <c r="D25" s="53"/>
      <c r="E25" s="53" t="s">
        <v>32</v>
      </c>
      <c r="F25" s="54" t="s">
        <v>53</v>
      </c>
      <c r="G25" s="53"/>
      <c r="H25" s="54"/>
      <c r="I25" s="53"/>
      <c r="J25" s="53"/>
      <c r="K25" s="53"/>
      <c r="L25" s="53"/>
      <c r="M25" s="53"/>
      <c r="N25" s="53"/>
      <c r="O25" s="53"/>
      <c r="P25" s="53"/>
      <c r="Q25" s="52"/>
      <c r="R25" s="21"/>
      <c r="S25" s="9"/>
      <c r="T25" s="10"/>
      <c r="U25" s="10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1"/>
      <c r="AW25" s="11"/>
      <c r="AX25" s="11"/>
      <c r="AY25" s="11"/>
      <c r="AZ25" s="11"/>
      <c r="BA25" s="11"/>
      <c r="BB25" s="11"/>
      <c r="BC25" s="11"/>
      <c r="BD25" s="11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</row>
    <row r="26" spans="1:71" ht="60" customHeight="1" x14ac:dyDescent="0.4">
      <c r="A26" s="21"/>
      <c r="B26" s="47"/>
      <c r="C26" s="55">
        <v>2</v>
      </c>
      <c r="D26" s="55" t="s">
        <v>54</v>
      </c>
      <c r="E26" s="55" t="s">
        <v>32</v>
      </c>
      <c r="F26" s="56" t="s">
        <v>111</v>
      </c>
      <c r="G26" s="55">
        <v>5</v>
      </c>
      <c r="H26" s="57"/>
      <c r="I26" s="58"/>
      <c r="J26" s="55">
        <f t="shared" si="0"/>
        <v>0</v>
      </c>
      <c r="K26" s="55">
        <f t="shared" si="1"/>
        <v>5</v>
      </c>
      <c r="L26" s="55">
        <f t="shared" ref="L26:L32" si="8">IF(E26="C",IF(OR(D26="FIS/04",D26="GEO/11",D26="ICAR/05",D26="ICAR/20",D26="ING-IND/06",D26="ING-IND/09",D26="ING-IND/25",D26="ING-IND/27"),G26,0),0)</f>
        <v>0</v>
      </c>
      <c r="M26" s="55">
        <f t="shared" ref="M26:M32" si="9">IF(E26="C",IF(OR(D26="ING-IND/31",D26="ING-IND/32",D26="ING-IND/33",D26="ING-INF/03",D26="ING-INF/04",D26="ING-INF/07"),G26,0),0)</f>
        <v>0</v>
      </c>
      <c r="N26" s="55">
        <f t="shared" si="4"/>
        <v>0</v>
      </c>
      <c r="O26" s="55">
        <f t="shared" si="5"/>
        <v>0</v>
      </c>
      <c r="P26" s="55">
        <f t="shared" si="6"/>
        <v>0</v>
      </c>
      <c r="Q26" s="52"/>
      <c r="R26" s="21"/>
      <c r="S26" s="9"/>
      <c r="T26" s="10"/>
      <c r="U26" s="10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1"/>
      <c r="AW26" s="11"/>
      <c r="AX26" s="11"/>
      <c r="AY26" s="11"/>
      <c r="AZ26" s="11"/>
      <c r="BA26" s="11"/>
      <c r="BB26" s="11"/>
      <c r="BC26" s="11"/>
      <c r="BD26" s="11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</row>
    <row r="27" spans="1:71" ht="60" customHeight="1" x14ac:dyDescent="0.4">
      <c r="A27" s="21"/>
      <c r="B27" s="47"/>
      <c r="C27" s="59">
        <v>2</v>
      </c>
      <c r="D27" s="59" t="s">
        <v>54</v>
      </c>
      <c r="E27" s="59" t="s">
        <v>32</v>
      </c>
      <c r="F27" s="60" t="s">
        <v>112</v>
      </c>
      <c r="G27" s="59">
        <v>5</v>
      </c>
      <c r="H27" s="61"/>
      <c r="I27" s="62"/>
      <c r="J27" s="59">
        <f t="shared" si="0"/>
        <v>0</v>
      </c>
      <c r="K27" s="59">
        <f t="shared" si="1"/>
        <v>5</v>
      </c>
      <c r="L27" s="59">
        <f t="shared" si="8"/>
        <v>0</v>
      </c>
      <c r="M27" s="59">
        <f t="shared" si="9"/>
        <v>0</v>
      </c>
      <c r="N27" s="59">
        <f t="shared" si="4"/>
        <v>0</v>
      </c>
      <c r="O27" s="59">
        <f t="shared" si="5"/>
        <v>0</v>
      </c>
      <c r="P27" s="59">
        <f t="shared" si="6"/>
        <v>0</v>
      </c>
      <c r="Q27" s="52"/>
      <c r="R27" s="21"/>
      <c r="S27" s="9"/>
      <c r="T27" s="10"/>
      <c r="U27" s="10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1"/>
      <c r="AW27" s="11"/>
      <c r="AX27" s="11"/>
      <c r="AY27" s="11"/>
      <c r="AZ27" s="11"/>
      <c r="BA27" s="11"/>
      <c r="BB27" s="11"/>
      <c r="BC27" s="11"/>
      <c r="BD27" s="11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</row>
    <row r="28" spans="1:71" ht="60" customHeight="1" x14ac:dyDescent="0.4">
      <c r="A28" s="21"/>
      <c r="B28" s="47"/>
      <c r="C28" s="55">
        <v>2</v>
      </c>
      <c r="D28" s="55" t="s">
        <v>55</v>
      </c>
      <c r="E28" s="55" t="s">
        <v>32</v>
      </c>
      <c r="F28" s="69" t="s">
        <v>56</v>
      </c>
      <c r="G28" s="55">
        <v>9</v>
      </c>
      <c r="H28" s="57"/>
      <c r="I28" s="58"/>
      <c r="J28" s="55">
        <f>IF(E28="A",G28,0)</f>
        <v>0</v>
      </c>
      <c r="K28" s="55">
        <f t="shared" si="1"/>
        <v>9</v>
      </c>
      <c r="L28" s="55">
        <f t="shared" si="8"/>
        <v>0</v>
      </c>
      <c r="M28" s="55">
        <f t="shared" si="9"/>
        <v>0</v>
      </c>
      <c r="N28" s="55">
        <f t="shared" si="4"/>
        <v>0</v>
      </c>
      <c r="O28" s="55">
        <f t="shared" si="5"/>
        <v>0</v>
      </c>
      <c r="P28" s="55">
        <f t="shared" si="6"/>
        <v>0</v>
      </c>
      <c r="Q28" s="52"/>
      <c r="R28" s="21"/>
      <c r="S28" s="9"/>
      <c r="T28" s="10"/>
      <c r="U28" s="10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1"/>
      <c r="AW28" s="11"/>
      <c r="AX28" s="11"/>
      <c r="AY28" s="11"/>
      <c r="AZ28" s="11"/>
      <c r="BA28" s="11"/>
      <c r="BB28" s="11"/>
      <c r="BC28" s="11"/>
      <c r="BD28" s="11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</row>
    <row r="29" spans="1:71" ht="45" customHeight="1" x14ac:dyDescent="0.4">
      <c r="A29" s="21"/>
      <c r="B29" s="47"/>
      <c r="C29" s="53"/>
      <c r="D29" s="53"/>
      <c r="E29" s="53" t="s">
        <v>32</v>
      </c>
      <c r="F29" s="54" t="s">
        <v>57</v>
      </c>
      <c r="G29" s="53"/>
      <c r="H29" s="54"/>
      <c r="I29" s="53"/>
      <c r="J29" s="53"/>
      <c r="K29" s="53"/>
      <c r="L29" s="53"/>
      <c r="M29" s="53"/>
      <c r="N29" s="53"/>
      <c r="O29" s="53"/>
      <c r="P29" s="53"/>
      <c r="Q29" s="52"/>
      <c r="R29" s="21"/>
      <c r="S29" s="9"/>
      <c r="T29" s="10"/>
      <c r="U29" s="10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1"/>
      <c r="AW29" s="11"/>
      <c r="AX29" s="11"/>
      <c r="AY29" s="11"/>
      <c r="AZ29" s="11"/>
      <c r="BA29" s="11"/>
      <c r="BB29" s="11"/>
      <c r="BC29" s="11"/>
      <c r="BD29" s="11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</row>
    <row r="30" spans="1:71" ht="60" customHeight="1" x14ac:dyDescent="0.4">
      <c r="A30" s="21"/>
      <c r="B30" s="47"/>
      <c r="C30" s="55">
        <v>2</v>
      </c>
      <c r="D30" s="55" t="s">
        <v>50</v>
      </c>
      <c r="E30" s="55" t="s">
        <v>32</v>
      </c>
      <c r="F30" s="56" t="s">
        <v>113</v>
      </c>
      <c r="G30" s="55">
        <v>6</v>
      </c>
      <c r="H30" s="57"/>
      <c r="I30" s="58"/>
      <c r="J30" s="55">
        <f t="shared" ref="J30" si="10">IF(E30="A",G30,0)</f>
        <v>0</v>
      </c>
      <c r="K30" s="55">
        <f>IF(E30="B",G30,0)</f>
        <v>6</v>
      </c>
      <c r="L30" s="55">
        <f t="shared" si="8"/>
        <v>0</v>
      </c>
      <c r="M30" s="55">
        <f t="shared" si="9"/>
        <v>0</v>
      </c>
      <c r="N30" s="55">
        <f t="shared" ref="N30" si="11">IF(E30="D",G30,0)</f>
        <v>0</v>
      </c>
      <c r="O30" s="55">
        <f t="shared" ref="O30" si="12">IF(E30="E",G30,0)</f>
        <v>0</v>
      </c>
      <c r="P30" s="55">
        <f t="shared" ref="P30" si="13">IF(E30="F",G30,0)</f>
        <v>0</v>
      </c>
      <c r="Q30" s="52"/>
      <c r="R30" s="21"/>
      <c r="S30" s="9"/>
      <c r="T30" s="10"/>
      <c r="U30" s="10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11"/>
      <c r="AW30" s="11"/>
      <c r="AX30" s="11"/>
      <c r="AY30" s="11"/>
      <c r="AZ30" s="11"/>
      <c r="BA30" s="11"/>
      <c r="BB30" s="11"/>
      <c r="BC30" s="11"/>
      <c r="BD30" s="11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</row>
    <row r="31" spans="1:71" ht="60" customHeight="1" x14ac:dyDescent="0.4">
      <c r="A31" s="21"/>
      <c r="B31" s="47"/>
      <c r="C31" s="59">
        <v>2</v>
      </c>
      <c r="D31" s="59" t="s">
        <v>50</v>
      </c>
      <c r="E31" s="59" t="s">
        <v>32</v>
      </c>
      <c r="F31" s="60" t="s">
        <v>114</v>
      </c>
      <c r="G31" s="59">
        <v>6</v>
      </c>
      <c r="H31" s="61"/>
      <c r="I31" s="62"/>
      <c r="J31" s="59">
        <f t="shared" si="0"/>
        <v>0</v>
      </c>
      <c r="K31" s="59">
        <f>IF(E31="B",G31,0)</f>
        <v>6</v>
      </c>
      <c r="L31" s="59">
        <f t="shared" si="8"/>
        <v>0</v>
      </c>
      <c r="M31" s="59">
        <f t="shared" si="9"/>
        <v>0</v>
      </c>
      <c r="N31" s="59">
        <f t="shared" si="4"/>
        <v>0</v>
      </c>
      <c r="O31" s="59">
        <f t="shared" si="5"/>
        <v>0</v>
      </c>
      <c r="P31" s="59">
        <f t="shared" si="6"/>
        <v>0</v>
      </c>
      <c r="Q31" s="52"/>
      <c r="R31" s="21"/>
      <c r="S31" s="9"/>
      <c r="T31" s="10"/>
      <c r="U31" s="10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11"/>
      <c r="AW31" s="11"/>
      <c r="AX31" s="11"/>
      <c r="AY31" s="11"/>
      <c r="AZ31" s="11"/>
      <c r="BA31" s="11"/>
      <c r="BB31" s="11"/>
      <c r="BC31" s="11"/>
      <c r="BD31" s="11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</row>
    <row r="32" spans="1:71" ht="60" customHeight="1" x14ac:dyDescent="0.4">
      <c r="A32" s="21"/>
      <c r="B32" s="47"/>
      <c r="C32" s="48">
        <v>2</v>
      </c>
      <c r="D32" s="48" t="s">
        <v>54</v>
      </c>
      <c r="E32" s="48" t="s">
        <v>32</v>
      </c>
      <c r="F32" s="49" t="s">
        <v>58</v>
      </c>
      <c r="G32" s="48">
        <v>6</v>
      </c>
      <c r="H32" s="50"/>
      <c r="I32" s="51"/>
      <c r="J32" s="48">
        <f t="shared" si="0"/>
        <v>0</v>
      </c>
      <c r="K32" s="48">
        <f t="shared" si="1"/>
        <v>6</v>
      </c>
      <c r="L32" s="48">
        <f t="shared" si="8"/>
        <v>0</v>
      </c>
      <c r="M32" s="48">
        <f t="shared" si="9"/>
        <v>0</v>
      </c>
      <c r="N32" s="48">
        <f t="shared" si="4"/>
        <v>0</v>
      </c>
      <c r="O32" s="48">
        <f t="shared" si="5"/>
        <v>0</v>
      </c>
      <c r="P32" s="48">
        <f t="shared" si="6"/>
        <v>0</v>
      </c>
      <c r="Q32" s="52"/>
      <c r="R32" s="21"/>
      <c r="S32" s="9"/>
      <c r="T32" s="10"/>
      <c r="U32" s="10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11"/>
      <c r="AW32" s="11"/>
      <c r="AX32" s="11"/>
      <c r="AY32" s="11"/>
      <c r="AZ32" s="11"/>
      <c r="BA32" s="11"/>
      <c r="BB32" s="11"/>
      <c r="BC32" s="11"/>
      <c r="BD32" s="11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</row>
    <row r="33" spans="1:71" ht="18" customHeight="1" x14ac:dyDescent="0.4">
      <c r="A33" s="21"/>
      <c r="B33" s="139"/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1"/>
      <c r="R33" s="21"/>
      <c r="S33" s="9"/>
      <c r="T33" s="10"/>
      <c r="U33" s="10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11"/>
      <c r="AW33" s="11"/>
      <c r="AX33" s="11"/>
      <c r="AY33" s="11"/>
      <c r="AZ33" s="11"/>
      <c r="BA33" s="11"/>
      <c r="BB33" s="11"/>
      <c r="BC33" s="11"/>
      <c r="BD33" s="11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</row>
    <row r="34" spans="1:71" ht="18" customHeight="1" x14ac:dyDescent="0.4">
      <c r="A34" s="21"/>
      <c r="B34" s="135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7"/>
      <c r="R34" s="21"/>
      <c r="S34" s="9"/>
      <c r="T34" s="10"/>
      <c r="U34" s="10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11"/>
      <c r="AW34" s="11"/>
      <c r="AX34" s="11"/>
      <c r="AY34" s="11"/>
      <c r="AZ34" s="11"/>
      <c r="BA34" s="11"/>
      <c r="BB34" s="11"/>
      <c r="BC34" s="11"/>
      <c r="BD34" s="11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</row>
    <row r="35" spans="1:71" ht="60" customHeight="1" x14ac:dyDescent="0.4">
      <c r="A35" s="21"/>
      <c r="B35" s="70"/>
      <c r="C35" s="51"/>
      <c r="D35" s="51"/>
      <c r="E35" s="48" t="s">
        <v>36</v>
      </c>
      <c r="F35" s="153" t="s">
        <v>59</v>
      </c>
      <c r="G35" s="51"/>
      <c r="H35" s="50"/>
      <c r="I35" s="51"/>
      <c r="J35" s="55">
        <f>IF(E35="A",G35,0)</f>
        <v>0</v>
      </c>
      <c r="K35" s="55">
        <f>IF(E35="B",G35,0)</f>
        <v>0</v>
      </c>
      <c r="L35" s="55">
        <f t="shared" ref="L35:L39" si="14">IF(E35="C",IF(OR(D35="FIS/04",D35="GEO/11",D35="ICAR/05",D35="ICAR/20",D35="ING-IND/06",D35="ING-IND/09",D35="ING-IND/25",D35="ING-IND/27"),G35,0),0)</f>
        <v>0</v>
      </c>
      <c r="M35" s="55">
        <f t="shared" ref="M35:M39" si="15">IF(E35="C",IF(OR(D35="ING-IND/31",D35="ING-IND/32",D35="ING-IND/33",D35="ING-INF/03",D35="ING-INF/04",D35="ING-INF/07"),G35,0),0)</f>
        <v>0</v>
      </c>
      <c r="N35" s="55">
        <f>IF(E35="D",G35,0)</f>
        <v>0</v>
      </c>
      <c r="O35" s="55">
        <f>IF(E35="E",G35,0)</f>
        <v>0</v>
      </c>
      <c r="P35" s="55">
        <f>IF(E35="F",G35,0)</f>
        <v>0</v>
      </c>
      <c r="Q35" s="71"/>
      <c r="R35" s="21"/>
      <c r="S35" s="9"/>
      <c r="T35" s="10"/>
      <c r="U35" s="10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11"/>
      <c r="AW35" s="11"/>
      <c r="AX35" s="11"/>
      <c r="AY35" s="11"/>
      <c r="AZ35" s="11"/>
      <c r="BA35" s="11"/>
      <c r="BB35" s="11"/>
      <c r="BC35" s="11"/>
      <c r="BD35" s="11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</row>
    <row r="36" spans="1:71" ht="60" customHeight="1" x14ac:dyDescent="0.4">
      <c r="A36" s="21"/>
      <c r="B36" s="70"/>
      <c r="C36" s="51"/>
      <c r="D36" s="51"/>
      <c r="E36" s="48" t="s">
        <v>36</v>
      </c>
      <c r="F36" s="138"/>
      <c r="G36" s="51"/>
      <c r="H36" s="50"/>
      <c r="I36" s="51"/>
      <c r="J36" s="55">
        <f t="shared" ref="J36:J39" si="16">IF(E36="A",G36,0)</f>
        <v>0</v>
      </c>
      <c r="K36" s="55">
        <f t="shared" ref="K36:K39" si="17">IF(E36="B",G36,0)</f>
        <v>0</v>
      </c>
      <c r="L36" s="55">
        <f t="shared" si="14"/>
        <v>0</v>
      </c>
      <c r="M36" s="55">
        <f t="shared" si="15"/>
        <v>0</v>
      </c>
      <c r="N36" s="55">
        <f t="shared" ref="N36:N39" si="18">IF(E36="D",G36,0)</f>
        <v>0</v>
      </c>
      <c r="O36" s="55">
        <f t="shared" ref="O36:O39" si="19">IF(E36="E",G36,0)</f>
        <v>0</v>
      </c>
      <c r="P36" s="55">
        <f t="shared" ref="P36:P39" si="20">IF(E36="F",G36,0)</f>
        <v>0</v>
      </c>
      <c r="Q36" s="71"/>
      <c r="R36" s="21"/>
      <c r="S36" s="9"/>
      <c r="T36" s="10"/>
      <c r="U36" s="10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11"/>
      <c r="AW36" s="11"/>
      <c r="AX36" s="11"/>
      <c r="AY36" s="11"/>
      <c r="AZ36" s="11"/>
      <c r="BA36" s="11"/>
      <c r="BB36" s="11"/>
      <c r="BC36" s="11"/>
      <c r="BD36" s="11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</row>
    <row r="37" spans="1:71" ht="60" customHeight="1" x14ac:dyDescent="0.4">
      <c r="A37" s="21"/>
      <c r="B37" s="70"/>
      <c r="C37" s="51"/>
      <c r="D37" s="51"/>
      <c r="E37" s="48" t="s">
        <v>36</v>
      </c>
      <c r="F37" s="145" t="s">
        <v>61</v>
      </c>
      <c r="G37" s="51"/>
      <c r="H37" s="50"/>
      <c r="I37" s="51"/>
      <c r="J37" s="55">
        <f t="shared" si="16"/>
        <v>0</v>
      </c>
      <c r="K37" s="55">
        <f t="shared" si="17"/>
        <v>0</v>
      </c>
      <c r="L37" s="55">
        <f t="shared" si="14"/>
        <v>0</v>
      </c>
      <c r="M37" s="55">
        <f t="shared" si="15"/>
        <v>0</v>
      </c>
      <c r="N37" s="55">
        <f t="shared" si="18"/>
        <v>0</v>
      </c>
      <c r="O37" s="55">
        <f t="shared" si="19"/>
        <v>0</v>
      </c>
      <c r="P37" s="55">
        <f t="shared" si="20"/>
        <v>0</v>
      </c>
      <c r="Q37" s="71"/>
      <c r="R37" s="21"/>
      <c r="S37" s="9"/>
      <c r="T37" s="10"/>
      <c r="U37" s="10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11"/>
      <c r="AW37" s="11"/>
      <c r="AX37" s="11"/>
      <c r="AY37" s="11"/>
      <c r="AZ37" s="11"/>
      <c r="BA37" s="11"/>
      <c r="BB37" s="11"/>
      <c r="BC37" s="11"/>
      <c r="BD37" s="11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</row>
    <row r="38" spans="1:71" ht="60" customHeight="1" x14ac:dyDescent="0.4">
      <c r="A38" s="21"/>
      <c r="B38" s="70"/>
      <c r="C38" s="51"/>
      <c r="D38" s="51"/>
      <c r="E38" s="48" t="s">
        <v>36</v>
      </c>
      <c r="F38" s="145"/>
      <c r="G38" s="51"/>
      <c r="H38" s="50"/>
      <c r="I38" s="51"/>
      <c r="J38" s="55">
        <f t="shared" si="16"/>
        <v>0</v>
      </c>
      <c r="K38" s="55">
        <f t="shared" si="17"/>
        <v>0</v>
      </c>
      <c r="L38" s="55">
        <f t="shared" si="14"/>
        <v>0</v>
      </c>
      <c r="M38" s="55">
        <f t="shared" si="15"/>
        <v>0</v>
      </c>
      <c r="N38" s="55">
        <f t="shared" si="18"/>
        <v>0</v>
      </c>
      <c r="O38" s="55">
        <f t="shared" si="19"/>
        <v>0</v>
      </c>
      <c r="P38" s="55">
        <f t="shared" si="20"/>
        <v>0</v>
      </c>
      <c r="Q38" s="71"/>
      <c r="R38" s="21"/>
      <c r="S38" s="9"/>
      <c r="T38" s="10"/>
      <c r="U38" s="10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11"/>
      <c r="AW38" s="11"/>
      <c r="AX38" s="11"/>
      <c r="AY38" s="11"/>
      <c r="AZ38" s="11"/>
      <c r="BA38" s="11"/>
      <c r="BB38" s="11"/>
      <c r="BC38" s="11"/>
      <c r="BD38" s="11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</row>
    <row r="39" spans="1:71" ht="60" customHeight="1" x14ac:dyDescent="0.4">
      <c r="A39" s="21"/>
      <c r="B39" s="70"/>
      <c r="C39" s="51"/>
      <c r="D39" s="51"/>
      <c r="E39" s="48" t="s">
        <v>36</v>
      </c>
      <c r="F39" s="146"/>
      <c r="G39" s="51"/>
      <c r="H39" s="50"/>
      <c r="I39" s="51"/>
      <c r="J39" s="55">
        <f t="shared" si="16"/>
        <v>0</v>
      </c>
      <c r="K39" s="55">
        <f t="shared" si="17"/>
        <v>0</v>
      </c>
      <c r="L39" s="55">
        <f t="shared" si="14"/>
        <v>0</v>
      </c>
      <c r="M39" s="55">
        <f t="shared" si="15"/>
        <v>0</v>
      </c>
      <c r="N39" s="55">
        <f t="shared" si="18"/>
        <v>0</v>
      </c>
      <c r="O39" s="55">
        <f t="shared" si="19"/>
        <v>0</v>
      </c>
      <c r="P39" s="55">
        <f t="shared" si="20"/>
        <v>0</v>
      </c>
      <c r="Q39" s="71"/>
      <c r="R39" s="21"/>
      <c r="S39" s="9"/>
      <c r="T39" s="10"/>
      <c r="U39" s="10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11"/>
      <c r="AW39" s="11"/>
      <c r="AX39" s="11"/>
      <c r="AY39" s="11"/>
      <c r="AZ39" s="11"/>
      <c r="BA39" s="11"/>
      <c r="BB39" s="11"/>
      <c r="BC39" s="11"/>
      <c r="BD39" s="11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</row>
    <row r="40" spans="1:71" ht="18" customHeight="1" x14ac:dyDescent="0.4">
      <c r="A40" s="21"/>
      <c r="B40" s="132"/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4"/>
      <c r="R40" s="21"/>
      <c r="S40" s="9"/>
      <c r="T40" s="10"/>
      <c r="U40" s="10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11"/>
      <c r="AW40" s="11"/>
      <c r="AX40" s="11"/>
      <c r="AY40" s="11"/>
      <c r="AZ40" s="11"/>
      <c r="BA40" s="11"/>
      <c r="BB40" s="11"/>
      <c r="BC40" s="11"/>
      <c r="BD40" s="11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</row>
    <row r="41" spans="1:71" ht="18" customHeight="1" x14ac:dyDescent="0.4">
      <c r="A41" s="21"/>
      <c r="B41" s="135"/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P41" s="136"/>
      <c r="Q41" s="137"/>
      <c r="R41" s="21"/>
      <c r="S41" s="9"/>
      <c r="T41" s="10"/>
      <c r="U41" s="10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11"/>
      <c r="AW41" s="11"/>
      <c r="AX41" s="11"/>
      <c r="AY41" s="11"/>
      <c r="AZ41" s="11"/>
      <c r="BA41" s="11"/>
      <c r="BB41" s="11"/>
      <c r="BC41" s="11"/>
      <c r="BD41" s="11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</row>
    <row r="42" spans="1:71" ht="60" customHeight="1" x14ac:dyDescent="0.4">
      <c r="A42" s="21"/>
      <c r="B42" s="70"/>
      <c r="C42" s="51"/>
      <c r="D42" s="51"/>
      <c r="E42" s="48" t="s">
        <v>34</v>
      </c>
      <c r="F42" s="138" t="s">
        <v>115</v>
      </c>
      <c r="G42" s="51"/>
      <c r="H42" s="50"/>
      <c r="I42" s="51"/>
      <c r="J42" s="48">
        <f>IF(E42="A",G42,0)</f>
        <v>0</v>
      </c>
      <c r="K42" s="48">
        <f>IF(E42="B",G42,0)</f>
        <v>0</v>
      </c>
      <c r="L42" s="48">
        <f>IF(E42="C",IF(OR(D42="FIS/04",D42="GEO/11",D42="ICAR/05",D42="ICAR/20",D42="ING-IND/06",D42="ING-IND/09",D42="ING-IND/25",D42="ING-IND/27"),G42,0),0)</f>
        <v>0</v>
      </c>
      <c r="M42" s="48">
        <f>IF(E42="C",IF(OR(D42="ING-IND/31",D42="ING-IND/32",D42="ING-IND/33",D42="ING-INF/03",D42="ING-INF/04",D42="ING-INF/07"),G42,0),0)</f>
        <v>0</v>
      </c>
      <c r="N42" s="48">
        <f>IF(E42="D",G42,0)</f>
        <v>0</v>
      </c>
      <c r="O42" s="48">
        <f t="shared" si="5"/>
        <v>0</v>
      </c>
      <c r="P42" s="48">
        <f t="shared" si="6"/>
        <v>0</v>
      </c>
      <c r="Q42" s="52"/>
      <c r="R42" s="21"/>
      <c r="S42" s="9"/>
      <c r="T42" s="10"/>
      <c r="U42" s="10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1"/>
      <c r="AW42" s="11"/>
      <c r="AX42" s="11"/>
      <c r="AY42" s="11"/>
      <c r="AZ42" s="11"/>
      <c r="BA42" s="11"/>
      <c r="BB42" s="11"/>
      <c r="BC42" s="11"/>
      <c r="BD42" s="11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</row>
    <row r="43" spans="1:71" s="73" customFormat="1" ht="60" customHeight="1" x14ac:dyDescent="0.3">
      <c r="A43" s="21"/>
      <c r="B43" s="70"/>
      <c r="C43" s="51"/>
      <c r="D43" s="51"/>
      <c r="E43" s="48" t="s">
        <v>34</v>
      </c>
      <c r="F43" s="138"/>
      <c r="G43" s="51"/>
      <c r="H43" s="50"/>
      <c r="I43" s="51"/>
      <c r="J43" s="48">
        <f t="shared" ref="J43:J48" si="21">IF(E43="A",G43,0)</f>
        <v>0</v>
      </c>
      <c r="K43" s="48">
        <f t="shared" ref="K43:K48" si="22">IF(E43="B",G43,0)</f>
        <v>0</v>
      </c>
      <c r="L43" s="48">
        <f t="shared" ref="L43:L48" si="23">IF(E43="C",IF(OR(D43="FIS/04",D43="GEO/11",D43="ICAR/05",D43="ICAR/20",D43="ING-IND/06",D43="ING-IND/09",D43="ING-IND/25",D43="ING-IND/27"),G43,0),0)</f>
        <v>0</v>
      </c>
      <c r="M43" s="48">
        <f t="shared" ref="M43:M48" si="24">IF(E43="C",IF(OR(D43="ING-IND/31",D43="ING-IND/32",D43="ING-IND/33",D43="ING-INF/03",D43="ING-INF/04",D43="ING-INF/07"),G43,0),0)</f>
        <v>0</v>
      </c>
      <c r="N43" s="48">
        <f t="shared" ref="N43:N48" si="25">IF(E43="D",G43,0)</f>
        <v>0</v>
      </c>
      <c r="O43" s="48">
        <f t="shared" si="5"/>
        <v>0</v>
      </c>
      <c r="P43" s="48">
        <f t="shared" si="6"/>
        <v>0</v>
      </c>
      <c r="Q43" s="52"/>
      <c r="R43" s="21"/>
      <c r="S43" s="9"/>
      <c r="T43" s="10"/>
      <c r="U43" s="10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</row>
    <row r="44" spans="1:71" s="73" customFormat="1" ht="60" customHeight="1" x14ac:dyDescent="0.3">
      <c r="A44" s="21"/>
      <c r="B44" s="70"/>
      <c r="C44" s="51"/>
      <c r="D44" s="51"/>
      <c r="E44" s="48" t="s">
        <v>34</v>
      </c>
      <c r="F44" s="74" t="s">
        <v>63</v>
      </c>
      <c r="G44" s="51"/>
      <c r="H44" s="50"/>
      <c r="I44" s="51"/>
      <c r="J44" s="48">
        <f t="shared" si="21"/>
        <v>0</v>
      </c>
      <c r="K44" s="48">
        <f t="shared" si="22"/>
        <v>0</v>
      </c>
      <c r="L44" s="48">
        <f t="shared" si="23"/>
        <v>0</v>
      </c>
      <c r="M44" s="48">
        <f t="shared" si="24"/>
        <v>0</v>
      </c>
      <c r="N44" s="48">
        <f t="shared" si="25"/>
        <v>0</v>
      </c>
      <c r="O44" s="48">
        <f t="shared" si="5"/>
        <v>0</v>
      </c>
      <c r="P44" s="48">
        <f t="shared" si="6"/>
        <v>0</v>
      </c>
      <c r="Q44" s="52"/>
      <c r="R44" s="21"/>
      <c r="S44" s="9"/>
      <c r="T44" s="10"/>
      <c r="U44" s="10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</row>
    <row r="45" spans="1:71" ht="60" customHeight="1" x14ac:dyDescent="0.4">
      <c r="A45" s="21"/>
      <c r="B45" s="70"/>
      <c r="C45" s="51"/>
      <c r="D45" s="51"/>
      <c r="E45" s="48" t="s">
        <v>34</v>
      </c>
      <c r="F45" s="75"/>
      <c r="G45" s="51"/>
      <c r="H45" s="50"/>
      <c r="I45" s="51"/>
      <c r="J45" s="48">
        <f t="shared" si="21"/>
        <v>0</v>
      </c>
      <c r="K45" s="48">
        <f t="shared" si="22"/>
        <v>0</v>
      </c>
      <c r="L45" s="48">
        <f t="shared" si="23"/>
        <v>0</v>
      </c>
      <c r="M45" s="48">
        <f t="shared" si="24"/>
        <v>0</v>
      </c>
      <c r="N45" s="48">
        <f t="shared" si="25"/>
        <v>0</v>
      </c>
      <c r="O45" s="48">
        <f t="shared" si="5"/>
        <v>0</v>
      </c>
      <c r="P45" s="48">
        <f t="shared" si="6"/>
        <v>0</v>
      </c>
      <c r="Q45" s="52"/>
      <c r="R45" s="21"/>
      <c r="S45" s="9"/>
      <c r="T45" s="10"/>
      <c r="U45" s="10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11"/>
      <c r="AW45" s="11"/>
      <c r="AX45" s="11"/>
      <c r="AY45" s="11"/>
      <c r="AZ45" s="11"/>
      <c r="BA45" s="11"/>
      <c r="BB45" s="11"/>
      <c r="BC45" s="11"/>
      <c r="BD45" s="11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</row>
    <row r="46" spans="1:71" ht="18" customHeight="1" x14ac:dyDescent="0.4">
      <c r="A46" s="21"/>
      <c r="B46" s="132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4"/>
      <c r="R46" s="21"/>
      <c r="S46" s="9"/>
      <c r="T46" s="10"/>
      <c r="U46" s="10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11"/>
      <c r="AW46" s="11"/>
      <c r="AX46" s="11"/>
      <c r="AY46" s="11"/>
      <c r="AZ46" s="11"/>
      <c r="BA46" s="11"/>
      <c r="BB46" s="11"/>
      <c r="BC46" s="11"/>
      <c r="BD46" s="11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</row>
    <row r="47" spans="1:71" ht="18" customHeight="1" x14ac:dyDescent="0.4">
      <c r="A47" s="21"/>
      <c r="B47" s="135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7"/>
      <c r="R47" s="21"/>
      <c r="S47" s="9"/>
      <c r="T47" s="10"/>
      <c r="U47" s="10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11"/>
      <c r="AW47" s="11"/>
      <c r="AX47" s="11"/>
      <c r="AY47" s="11"/>
      <c r="AZ47" s="11"/>
      <c r="BA47" s="11"/>
      <c r="BB47" s="11"/>
      <c r="BC47" s="11"/>
      <c r="BD47" s="11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</row>
    <row r="48" spans="1:71" ht="60" customHeight="1" x14ac:dyDescent="0.4">
      <c r="A48" s="21"/>
      <c r="B48" s="70"/>
      <c r="C48" s="51"/>
      <c r="D48" s="51"/>
      <c r="E48" s="51"/>
      <c r="F48" s="55" t="s">
        <v>64</v>
      </c>
      <c r="G48" s="51"/>
      <c r="H48" s="50"/>
      <c r="I48" s="51"/>
      <c r="J48" s="48">
        <f t="shared" si="21"/>
        <v>0</v>
      </c>
      <c r="K48" s="48">
        <f t="shared" si="22"/>
        <v>0</v>
      </c>
      <c r="L48" s="48">
        <f t="shared" si="23"/>
        <v>0</v>
      </c>
      <c r="M48" s="48">
        <f t="shared" si="24"/>
        <v>0</v>
      </c>
      <c r="N48" s="48">
        <f t="shared" si="25"/>
        <v>0</v>
      </c>
      <c r="O48" s="48">
        <f t="shared" si="5"/>
        <v>0</v>
      </c>
      <c r="P48" s="48">
        <f t="shared" si="6"/>
        <v>0</v>
      </c>
      <c r="Q48" s="52"/>
      <c r="R48" s="21"/>
      <c r="S48" s="9"/>
      <c r="T48" s="10"/>
      <c r="U48" s="10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11"/>
      <c r="AW48" s="11"/>
      <c r="AX48" s="11"/>
      <c r="AY48" s="11"/>
      <c r="AZ48" s="11"/>
      <c r="BA48" s="11"/>
      <c r="BB48" s="11"/>
      <c r="BC48" s="11"/>
      <c r="BD48" s="11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</row>
    <row r="49" spans="1:71" ht="18" customHeight="1" x14ac:dyDescent="0.4">
      <c r="A49" s="21"/>
      <c r="B49" s="139"/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1"/>
      <c r="R49" s="21"/>
      <c r="S49" s="9"/>
      <c r="T49" s="10"/>
      <c r="U49" s="10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1"/>
      <c r="AW49" s="11"/>
      <c r="AX49" s="11"/>
      <c r="AY49" s="11"/>
      <c r="AZ49" s="11"/>
      <c r="BA49" s="11"/>
      <c r="BB49" s="11"/>
      <c r="BC49" s="11"/>
      <c r="BD49" s="11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</row>
    <row r="50" spans="1:71" ht="18" customHeight="1" x14ac:dyDescent="0.4">
      <c r="A50" s="21"/>
      <c r="B50" s="135"/>
      <c r="C50" s="136"/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7"/>
      <c r="R50" s="21"/>
      <c r="S50" s="9"/>
      <c r="T50" s="10"/>
      <c r="U50" s="10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1"/>
      <c r="AW50" s="11"/>
      <c r="AX50" s="11"/>
      <c r="AY50" s="11"/>
      <c r="AZ50" s="11"/>
      <c r="BA50" s="11"/>
      <c r="BB50" s="11"/>
      <c r="BC50" s="11"/>
      <c r="BD50" s="11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</row>
    <row r="51" spans="1:71" ht="36" customHeight="1" x14ac:dyDescent="0.4">
      <c r="A51" s="21"/>
      <c r="B51" s="70"/>
      <c r="C51" s="55">
        <v>2</v>
      </c>
      <c r="D51" s="55"/>
      <c r="E51" s="55" t="s">
        <v>35</v>
      </c>
      <c r="F51" s="55" t="s">
        <v>65</v>
      </c>
      <c r="G51" s="55">
        <v>15</v>
      </c>
      <c r="H51" s="55"/>
      <c r="I51" s="55"/>
      <c r="J51" s="55">
        <f>IF(E51="A",G51,0)</f>
        <v>0</v>
      </c>
      <c r="K51" s="55">
        <f>IF(E51="B",G51,0)</f>
        <v>0</v>
      </c>
      <c r="L51" s="55">
        <f>IF(E51="C",IF(OR(D51="FIS/04",D51="GEO/11",D51="ICAR/05",D51="ICAR/20",D51="ING-IND/06",D51="ING-IND/09",D51="ING-IND/25",D51="ING-IND/27"),G51,0),0)</f>
        <v>0</v>
      </c>
      <c r="M51" s="55">
        <f>IF(E51="C",IF(OR(D51="ING-IND/31",D51="ING-IND/32",D51="ING-IND/33",D51="ING-INF/03",D51="ING-INF/04",D51="ING-INF/07"),G51,0),0)</f>
        <v>0</v>
      </c>
      <c r="N51" s="55">
        <f>IF(E51="D",G51,0)</f>
        <v>0</v>
      </c>
      <c r="O51" s="55">
        <f>IF(E51="E",G51,0)</f>
        <v>15</v>
      </c>
      <c r="P51" s="55">
        <f>IF(E51="F",G51,0)</f>
        <v>0</v>
      </c>
      <c r="Q51" s="71"/>
      <c r="R51" s="21"/>
      <c r="S51" s="9"/>
      <c r="T51" s="10"/>
      <c r="U51" s="10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1"/>
      <c r="AW51" s="11"/>
      <c r="AX51" s="11"/>
      <c r="AY51" s="11"/>
      <c r="AZ51" s="11"/>
      <c r="BA51" s="11"/>
      <c r="BB51" s="11"/>
      <c r="BC51" s="11"/>
      <c r="BD51" s="11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</row>
    <row r="52" spans="1:71" ht="18" customHeight="1" x14ac:dyDescent="0.4">
      <c r="A52" s="21"/>
      <c r="B52" s="139"/>
      <c r="C52" s="140"/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1"/>
      <c r="R52" s="21"/>
      <c r="S52" s="9"/>
      <c r="T52" s="10"/>
      <c r="U52" s="10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1"/>
      <c r="AW52" s="11"/>
      <c r="AX52" s="11"/>
      <c r="AY52" s="11"/>
      <c r="AZ52" s="11"/>
      <c r="BA52" s="11"/>
      <c r="BB52" s="11"/>
      <c r="BC52" s="11"/>
      <c r="BD52" s="11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</row>
    <row r="53" spans="1:71" ht="18" customHeight="1" x14ac:dyDescent="0.4">
      <c r="A53" s="21"/>
      <c r="B53" s="142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4"/>
      <c r="R53" s="21"/>
      <c r="S53" s="9"/>
      <c r="T53" s="10"/>
      <c r="U53" s="10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1"/>
      <c r="AW53" s="11"/>
      <c r="AX53" s="11"/>
      <c r="AY53" s="11"/>
      <c r="AZ53" s="11"/>
      <c r="BA53" s="11"/>
      <c r="BB53" s="11"/>
      <c r="BC53" s="11"/>
      <c r="BD53" s="11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</row>
    <row r="54" spans="1:71" ht="36" customHeight="1" x14ac:dyDescent="0.4">
      <c r="A54" s="21"/>
      <c r="B54" s="70"/>
      <c r="C54" s="55"/>
      <c r="D54" s="55"/>
      <c r="E54" s="55"/>
      <c r="F54" s="138" t="s">
        <v>66</v>
      </c>
      <c r="G54" s="138"/>
      <c r="H54" s="138"/>
      <c r="I54" s="138"/>
      <c r="J54" s="55">
        <f>SUM(J24:J52)</f>
        <v>0</v>
      </c>
      <c r="K54" s="55">
        <f>SUM(K13:K52)</f>
        <v>49</v>
      </c>
      <c r="L54" s="55">
        <f t="shared" ref="L54:M54" si="26">SUM(L13:L52)</f>
        <v>12</v>
      </c>
      <c r="M54" s="55">
        <f t="shared" si="26"/>
        <v>6</v>
      </c>
      <c r="N54" s="55">
        <f>SUM(N24:N52)</f>
        <v>0</v>
      </c>
      <c r="O54" s="55">
        <f>SUM(O24:O52)</f>
        <v>15</v>
      </c>
      <c r="P54" s="55">
        <f>SUM(P24:P52)</f>
        <v>0</v>
      </c>
      <c r="Q54" s="71"/>
      <c r="R54" s="21"/>
      <c r="S54" s="9"/>
      <c r="T54" s="10"/>
      <c r="U54" s="10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1"/>
      <c r="AW54" s="11"/>
      <c r="AX54" s="11"/>
      <c r="AY54" s="11"/>
      <c r="AZ54" s="11"/>
      <c r="BA54" s="11"/>
      <c r="BB54" s="11"/>
      <c r="BC54" s="11"/>
      <c r="BD54" s="11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</row>
    <row r="55" spans="1:71" ht="18" customHeight="1" x14ac:dyDescent="0.4">
      <c r="A55" s="21"/>
      <c r="B55" s="76"/>
      <c r="C55" s="77"/>
      <c r="D55" s="77"/>
      <c r="E55" s="63"/>
      <c r="F55" s="77"/>
      <c r="G55" s="78"/>
      <c r="H55" s="77"/>
      <c r="I55" s="78"/>
      <c r="J55" s="77"/>
      <c r="K55" s="77"/>
      <c r="L55" s="77"/>
      <c r="M55" s="77"/>
      <c r="N55" s="77"/>
      <c r="O55" s="77"/>
      <c r="P55" s="77"/>
      <c r="Q55" s="79"/>
      <c r="R55" s="21"/>
      <c r="S55" s="9"/>
      <c r="T55" s="10"/>
      <c r="U55" s="10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1"/>
      <c r="AW55" s="11"/>
      <c r="AX55" s="11"/>
      <c r="AY55" s="11"/>
      <c r="AZ55" s="11"/>
      <c r="BA55" s="11"/>
      <c r="BB55" s="11"/>
      <c r="BC55" s="11"/>
      <c r="BD55" s="11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</row>
    <row r="56" spans="1:71" s="84" customFormat="1" ht="60" customHeight="1" x14ac:dyDescent="0.6">
      <c r="A56" s="77"/>
      <c r="B56" s="70"/>
      <c r="C56" s="55"/>
      <c r="D56" s="55"/>
      <c r="E56" s="55"/>
      <c r="F56" s="80" t="s">
        <v>67</v>
      </c>
      <c r="G56" s="81">
        <f>SUM(J54:P54)</f>
        <v>82</v>
      </c>
      <c r="H56" s="128" t="str">
        <f>IF(G56&lt;120, "NON IDONEO, CFU insufficienti ai fini del conseguimento del titolo", "IDONEO al conseguimento del titolo")</f>
        <v>NON IDONEO, CFU insufficienti ai fini del conseguimento del titolo</v>
      </c>
      <c r="I56" s="128"/>
      <c r="J56" s="128"/>
      <c r="K56" s="128"/>
      <c r="L56" s="128"/>
      <c r="M56" s="128"/>
      <c r="N56" s="128"/>
      <c r="O56" s="128"/>
      <c r="P56" s="128"/>
      <c r="Q56" s="71"/>
      <c r="R56" s="77"/>
      <c r="S56" s="82"/>
      <c r="T56" s="78"/>
      <c r="U56" s="78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</row>
    <row r="57" spans="1:71" ht="18" customHeight="1" x14ac:dyDescent="0.4">
      <c r="A57" s="21"/>
      <c r="B57" s="129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1"/>
      <c r="R57" s="21"/>
      <c r="S57" s="9"/>
      <c r="T57" s="10"/>
      <c r="U57" s="10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1"/>
      <c r="AW57" s="11"/>
      <c r="AX57" s="11"/>
      <c r="AY57" s="11"/>
      <c r="AZ57" s="11"/>
      <c r="BA57" s="11"/>
      <c r="BB57" s="11"/>
      <c r="BC57" s="11"/>
      <c r="BD57" s="11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</row>
    <row r="58" spans="1:71" s="92" customFormat="1" ht="65.25" customHeight="1" x14ac:dyDescent="0.55000000000000004">
      <c r="A58" s="85"/>
      <c r="B58" s="86"/>
      <c r="C58" s="87"/>
      <c r="D58" s="87"/>
      <c r="E58" s="87"/>
      <c r="F58" s="127" t="s">
        <v>68</v>
      </c>
      <c r="G58" s="127"/>
      <c r="H58" s="127"/>
      <c r="I58" s="128" t="str">
        <f>IF(K54&lt;45,"CFU tipologia B insufficienti, rettificare il piano di studi", IF(K54&gt;60,"CFU tipologia B in esubero, rettificare il piano di studi","OK"))</f>
        <v>OK</v>
      </c>
      <c r="J58" s="128"/>
      <c r="K58" s="128"/>
      <c r="L58" s="128"/>
      <c r="M58" s="128"/>
      <c r="N58" s="128"/>
      <c r="O58" s="128"/>
      <c r="P58" s="128"/>
      <c r="Q58" s="88"/>
      <c r="R58" s="85"/>
      <c r="S58" s="89"/>
      <c r="T58" s="90"/>
      <c r="U58" s="90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</row>
    <row r="59" spans="1:71" s="92" customFormat="1" ht="66.75" customHeight="1" x14ac:dyDescent="0.55000000000000004">
      <c r="A59" s="85"/>
      <c r="B59" s="86"/>
      <c r="C59" s="87"/>
      <c r="D59" s="87"/>
      <c r="E59" s="87"/>
      <c r="F59" s="127" t="s">
        <v>69</v>
      </c>
      <c r="G59" s="127"/>
      <c r="H59" s="127"/>
      <c r="I59" s="128" t="str">
        <f>IF(SUM(L54:M54)&lt;24,"CFU tipologia C insufficienti, rettificare il piano di studi", IF(SUM(L54:M54)&gt;40,"CFU tipologia C in esubero","OK"))</f>
        <v>CFU tipologia C insufficienti, rettificare il piano di studi</v>
      </c>
      <c r="J59" s="128"/>
      <c r="K59" s="128"/>
      <c r="L59" s="128"/>
      <c r="M59" s="128"/>
      <c r="N59" s="128"/>
      <c r="O59" s="128"/>
      <c r="P59" s="128"/>
      <c r="Q59" s="93"/>
      <c r="R59" s="85"/>
      <c r="S59" s="89"/>
      <c r="T59" s="90"/>
      <c r="U59" s="90"/>
      <c r="V59" s="89"/>
      <c r="W59" s="89"/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</row>
    <row r="60" spans="1:71" s="92" customFormat="1" ht="66.75" customHeight="1" x14ac:dyDescent="0.55000000000000004">
      <c r="A60" s="85"/>
      <c r="B60" s="86"/>
      <c r="C60" s="87"/>
      <c r="D60" s="87"/>
      <c r="E60" s="87"/>
      <c r="F60" s="127" t="s">
        <v>70</v>
      </c>
      <c r="G60" s="127"/>
      <c r="H60" s="127"/>
      <c r="I60" s="128" t="str">
        <f>IF(L54&lt;6,"CFU tipologia C (A11) insufficienti, rettificare il piano di studi", IF(L54&gt;30,"CFU tipologia C (A11) in esubero","OK"))</f>
        <v>OK</v>
      </c>
      <c r="J60" s="128"/>
      <c r="K60" s="128"/>
      <c r="L60" s="128"/>
      <c r="M60" s="128"/>
      <c r="N60" s="128"/>
      <c r="O60" s="128"/>
      <c r="P60" s="128"/>
      <c r="Q60" s="93"/>
      <c r="R60" s="85"/>
      <c r="S60" s="89"/>
      <c r="T60" s="90"/>
      <c r="U60" s="90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</row>
    <row r="61" spans="1:71" s="92" customFormat="1" ht="66" customHeight="1" x14ac:dyDescent="0.55000000000000004">
      <c r="A61" s="85"/>
      <c r="B61" s="86"/>
      <c r="C61" s="87"/>
      <c r="D61" s="87"/>
      <c r="E61" s="87"/>
      <c r="F61" s="127" t="s">
        <v>71</v>
      </c>
      <c r="G61" s="127"/>
      <c r="H61" s="127"/>
      <c r="I61" s="128" t="str">
        <f>IF(M54&gt;24,"CFU tipologia C (A12) in esubero","OK")</f>
        <v>OK</v>
      </c>
      <c r="J61" s="128"/>
      <c r="K61" s="128"/>
      <c r="L61" s="128"/>
      <c r="M61" s="128"/>
      <c r="N61" s="128"/>
      <c r="O61" s="128"/>
      <c r="P61" s="128"/>
      <c r="Q61" s="88"/>
      <c r="R61" s="85"/>
      <c r="S61" s="89"/>
      <c r="T61" s="90"/>
      <c r="U61" s="90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</row>
    <row r="62" spans="1:71" s="92" customFormat="1" ht="66.75" customHeight="1" x14ac:dyDescent="0.55000000000000004">
      <c r="A62" s="85"/>
      <c r="B62" s="86"/>
      <c r="C62" s="87"/>
      <c r="D62" s="87"/>
      <c r="E62" s="87"/>
      <c r="F62" s="127" t="s">
        <v>72</v>
      </c>
      <c r="G62" s="127"/>
      <c r="H62" s="127"/>
      <c r="I62" s="128" t="str">
        <f>IF(N54&lt;8, "CFU tipologia D insufficienti, rettificare il piano di studi", IF(N54&gt;15,"CFU tipologia D in esubero rettificare il piano di studi","OK"))</f>
        <v>CFU tipologia D insufficienti, rettificare il piano di studi</v>
      </c>
      <c r="J62" s="128"/>
      <c r="K62" s="128"/>
      <c r="L62" s="128"/>
      <c r="M62" s="128"/>
      <c r="N62" s="128"/>
      <c r="O62" s="128"/>
      <c r="P62" s="128"/>
      <c r="Q62" s="88"/>
      <c r="R62" s="85"/>
      <c r="S62" s="89"/>
      <c r="T62" s="90"/>
      <c r="U62" s="90"/>
      <c r="V62" s="89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/>
      <c r="AS62" s="89"/>
      <c r="AT62" s="89"/>
      <c r="AU62" s="89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</row>
    <row r="63" spans="1:71" s="92" customFormat="1" ht="65.25" customHeight="1" x14ac:dyDescent="0.55000000000000004">
      <c r="A63" s="85"/>
      <c r="B63" s="86"/>
      <c r="C63" s="87"/>
      <c r="D63" s="87"/>
      <c r="E63" s="87"/>
      <c r="F63" s="127" t="s">
        <v>73</v>
      </c>
      <c r="G63" s="127"/>
      <c r="H63" s="127"/>
      <c r="I63" s="128" t="str">
        <f>IF(P54&gt;12, "CFU tipologia F in esubero ", "OK")</f>
        <v>OK</v>
      </c>
      <c r="J63" s="128"/>
      <c r="K63" s="128"/>
      <c r="L63" s="128"/>
      <c r="M63" s="128"/>
      <c r="N63" s="128"/>
      <c r="O63" s="128"/>
      <c r="P63" s="128"/>
      <c r="Q63" s="88"/>
      <c r="R63" s="85"/>
      <c r="S63" s="89"/>
      <c r="T63" s="94"/>
      <c r="U63" s="94"/>
      <c r="V63" s="89"/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</row>
    <row r="64" spans="1:71" ht="24" thickBot="1" x14ac:dyDescent="0.45">
      <c r="A64" s="21"/>
      <c r="B64" s="120"/>
      <c r="C64" s="121"/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2"/>
      <c r="R64" s="21"/>
      <c r="S64" s="9"/>
      <c r="T64" s="10"/>
      <c r="U64" s="10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1"/>
      <c r="AW64" s="11"/>
      <c r="AX64" s="11"/>
      <c r="AY64" s="11"/>
      <c r="AZ64" s="11"/>
      <c r="BA64" s="11"/>
      <c r="BB64" s="11"/>
      <c r="BC64" s="11"/>
      <c r="BD64" s="11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</row>
    <row r="65" spans="1:72" ht="23.4" x14ac:dyDescent="0.4">
      <c r="A65" s="21"/>
      <c r="B65" s="21"/>
      <c r="C65" s="21"/>
      <c r="D65" s="21"/>
      <c r="E65" s="95"/>
      <c r="F65" s="21"/>
      <c r="G65" s="95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9"/>
      <c r="T65" s="10"/>
      <c r="U65" s="10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1"/>
      <c r="AW65" s="11"/>
      <c r="AX65" s="11"/>
      <c r="AY65" s="11"/>
      <c r="AZ65" s="11"/>
      <c r="BA65" s="11"/>
      <c r="BB65" s="11"/>
      <c r="BC65" s="11"/>
      <c r="BD65" s="11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</row>
    <row r="66" spans="1:72" s="84" customFormat="1" ht="54" customHeight="1" x14ac:dyDescent="0.6">
      <c r="A66" s="77"/>
      <c r="B66" s="77"/>
      <c r="C66" s="123" t="s">
        <v>74</v>
      </c>
      <c r="D66" s="123"/>
      <c r="E66" s="123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77"/>
      <c r="S66" s="77"/>
      <c r="T66" s="78"/>
      <c r="U66" s="78"/>
      <c r="V66" s="82"/>
      <c r="W66" s="82"/>
      <c r="X66" s="82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</row>
    <row r="67" spans="1:72" s="84" customFormat="1" ht="54" customHeight="1" x14ac:dyDescent="0.6">
      <c r="A67" s="96"/>
      <c r="B67" s="96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96"/>
      <c r="S67" s="96"/>
      <c r="T67" s="96"/>
      <c r="U67" s="97"/>
    </row>
    <row r="68" spans="1:72" s="84" customFormat="1" ht="54" customHeight="1" x14ac:dyDescent="0.6">
      <c r="A68" s="96"/>
      <c r="B68" s="96"/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96"/>
      <c r="S68" s="96"/>
      <c r="T68" s="96"/>
      <c r="U68" s="97"/>
    </row>
    <row r="69" spans="1:72" s="84" customFormat="1" ht="88.2" customHeight="1" x14ac:dyDescent="0.6">
      <c r="A69" s="96"/>
      <c r="B69" s="96"/>
      <c r="C69" s="126" t="s">
        <v>118</v>
      </c>
      <c r="D69" s="126"/>
      <c r="E69" s="126"/>
      <c r="F69" s="98"/>
      <c r="G69" s="98"/>
      <c r="H69" s="126" t="s">
        <v>75</v>
      </c>
      <c r="I69" s="126"/>
      <c r="J69" s="126"/>
      <c r="K69" s="126"/>
      <c r="L69" s="126"/>
      <c r="M69" s="126"/>
      <c r="N69" s="126"/>
      <c r="O69" s="126"/>
      <c r="P69" s="126"/>
      <c r="Q69" s="126"/>
      <c r="R69" s="96"/>
      <c r="S69" s="96"/>
      <c r="T69" s="96"/>
      <c r="U69" s="97"/>
    </row>
    <row r="70" spans="1:72" s="84" customFormat="1" ht="60" customHeight="1" x14ac:dyDescent="0.6">
      <c r="A70" s="96"/>
      <c r="B70" s="96"/>
      <c r="C70" s="119" t="s">
        <v>132</v>
      </c>
      <c r="D70" s="119"/>
      <c r="E70" s="119"/>
      <c r="F70" s="98"/>
      <c r="G70" s="98"/>
      <c r="H70" s="99" t="s">
        <v>76</v>
      </c>
      <c r="I70" s="99"/>
      <c r="J70" s="99"/>
      <c r="K70" s="99"/>
      <c r="L70" s="99"/>
      <c r="M70" s="99"/>
      <c r="N70" s="99"/>
      <c r="O70" s="99"/>
      <c r="P70" s="99"/>
      <c r="Q70" s="99"/>
      <c r="R70" s="96"/>
      <c r="S70" s="96"/>
      <c r="T70" s="96"/>
      <c r="U70" s="97"/>
    </row>
    <row r="71" spans="1:72" x14ac:dyDescent="0.3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72" x14ac:dyDescent="0.3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72" x14ac:dyDescent="0.3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72" x14ac:dyDescent="0.3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72" x14ac:dyDescent="0.3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72" x14ac:dyDescent="0.3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72" x14ac:dyDescent="0.3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72" x14ac:dyDescent="0.3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72" x14ac:dyDescent="0.3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72" x14ac:dyDescent="0.3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x14ac:dyDescent="0.3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x14ac:dyDescent="0.3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x14ac:dyDescent="0.3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</row>
  </sheetData>
  <sheetProtection algorithmName="SHA-512" hashValue="FCx9duW+gIpbsh2g4gCKATf9LQU/uB5FDcXv/H9XTEEXVzi3mWZabTqQ3Zk/duGu7w3yCJevvh0AGOPEc0ySgg==" saltValue="Rbf292zOwHOtvDYLhWS51w==" spinCount="100000" sheet="1" objects="1" scenarios="1"/>
  <mergeCells count="52">
    <mergeCell ref="C8:D8"/>
    <mergeCell ref="E8:F8"/>
    <mergeCell ref="C2:P3"/>
    <mergeCell ref="C4:P5"/>
    <mergeCell ref="F6:I7"/>
    <mergeCell ref="J6:P6"/>
    <mergeCell ref="J7:P7"/>
    <mergeCell ref="I8:Q8"/>
    <mergeCell ref="F37:F39"/>
    <mergeCell ref="C9:D9"/>
    <mergeCell ref="E9:F9"/>
    <mergeCell ref="C10:D10"/>
    <mergeCell ref="E10:F10"/>
    <mergeCell ref="C11:P11"/>
    <mergeCell ref="F13:I13"/>
    <mergeCell ref="F20:F22"/>
    <mergeCell ref="B33:Q33"/>
    <mergeCell ref="B34:Q34"/>
    <mergeCell ref="F35:F36"/>
    <mergeCell ref="I9:Q9"/>
    <mergeCell ref="B57:Q57"/>
    <mergeCell ref="B40:Q40"/>
    <mergeCell ref="B41:Q41"/>
    <mergeCell ref="F42:F43"/>
    <mergeCell ref="B46:Q46"/>
    <mergeCell ref="B47:Q47"/>
    <mergeCell ref="B49:Q49"/>
    <mergeCell ref="B50:Q50"/>
    <mergeCell ref="B52:Q52"/>
    <mergeCell ref="B53:Q53"/>
    <mergeCell ref="F54:I54"/>
    <mergeCell ref="H56:P56"/>
    <mergeCell ref="F58:H58"/>
    <mergeCell ref="I58:P58"/>
    <mergeCell ref="F59:H59"/>
    <mergeCell ref="I59:P59"/>
    <mergeCell ref="F60:H60"/>
    <mergeCell ref="I60:P60"/>
    <mergeCell ref="F61:H61"/>
    <mergeCell ref="I61:P61"/>
    <mergeCell ref="F62:H62"/>
    <mergeCell ref="I62:P62"/>
    <mergeCell ref="F63:H63"/>
    <mergeCell ref="I63:P63"/>
    <mergeCell ref="C70:E70"/>
    <mergeCell ref="B64:Q64"/>
    <mergeCell ref="C66:E66"/>
    <mergeCell ref="F66:Q66"/>
    <mergeCell ref="C67:Q67"/>
    <mergeCell ref="C68:Q68"/>
    <mergeCell ref="C69:E69"/>
    <mergeCell ref="H69:Q69"/>
  </mergeCells>
  <phoneticPr fontId="28" type="noConversion"/>
  <pageMargins left="0.23622047244094491" right="0.23622047244094491" top="0.23622047244094491" bottom="0.23622047244094491" header="0" footer="0"/>
  <pageSetup paperSize="9" scale="26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75D60-6A97-4BB4-83CF-486C5CE5C417}">
  <dimension ref="B1:H36"/>
  <sheetViews>
    <sheetView zoomScale="85" zoomScaleNormal="85" workbookViewId="0">
      <selection activeCell="F41" sqref="F41"/>
    </sheetView>
  </sheetViews>
  <sheetFormatPr defaultRowHeight="14.4" x14ac:dyDescent="0.3"/>
  <cols>
    <col min="2" max="2" width="3.5546875" customWidth="1"/>
    <col min="3" max="3" width="24.77734375" customWidth="1"/>
    <col min="5" max="5" width="9.109375" style="6"/>
    <col min="6" max="6" width="109.21875" customWidth="1"/>
    <col min="7" max="7" width="9.77734375" customWidth="1"/>
    <col min="8" max="8" width="3.88671875" customWidth="1"/>
  </cols>
  <sheetData>
    <row r="1" spans="2:8" x14ac:dyDescent="0.3">
      <c r="B1" s="167" t="s">
        <v>100</v>
      </c>
      <c r="C1" s="167"/>
      <c r="D1" s="167"/>
      <c r="E1" s="167"/>
      <c r="F1" s="167"/>
      <c r="G1" s="167"/>
      <c r="H1" s="167"/>
    </row>
    <row r="2" spans="2:8" x14ac:dyDescent="0.3">
      <c r="B2" s="167"/>
      <c r="C2" s="167"/>
      <c r="D2" s="167"/>
      <c r="E2" s="167"/>
      <c r="F2" s="167"/>
      <c r="G2" s="167"/>
      <c r="H2" s="167"/>
    </row>
    <row r="3" spans="2:8" ht="15" thickBot="1" x14ac:dyDescent="0.35"/>
    <row r="4" spans="2:8" ht="21" x14ac:dyDescent="0.3">
      <c r="B4" s="100"/>
      <c r="C4" s="168" t="s">
        <v>77</v>
      </c>
      <c r="D4" s="168"/>
      <c r="E4" s="168"/>
      <c r="F4" s="168"/>
      <c r="G4" s="168"/>
      <c r="H4" s="101"/>
    </row>
    <row r="5" spans="2:8" ht="21" x14ac:dyDescent="0.3">
      <c r="B5" s="102"/>
      <c r="C5" s="169" t="s">
        <v>78</v>
      </c>
      <c r="D5" s="169"/>
      <c r="E5" s="169"/>
      <c r="F5" s="169"/>
      <c r="G5" s="169"/>
      <c r="H5" s="103"/>
    </row>
    <row r="6" spans="2:8" ht="21" x14ac:dyDescent="0.3">
      <c r="B6" s="104"/>
      <c r="C6" s="38"/>
      <c r="D6" s="38"/>
      <c r="E6" s="38"/>
      <c r="F6" s="38"/>
      <c r="G6" s="38"/>
      <c r="H6" s="113"/>
    </row>
    <row r="7" spans="2:8" ht="21" x14ac:dyDescent="0.3">
      <c r="B7" s="104"/>
      <c r="C7" s="105" t="s">
        <v>79</v>
      </c>
      <c r="D7" s="106" t="s">
        <v>80</v>
      </c>
      <c r="E7" s="106" t="s">
        <v>81</v>
      </c>
      <c r="F7" s="105" t="s">
        <v>82</v>
      </c>
      <c r="G7" s="105" t="s">
        <v>28</v>
      </c>
      <c r="H7" s="113"/>
    </row>
    <row r="8" spans="2:8" ht="21" x14ac:dyDescent="0.3">
      <c r="B8" s="104"/>
      <c r="C8" s="38" t="s">
        <v>83</v>
      </c>
      <c r="D8" s="107" t="s">
        <v>39</v>
      </c>
      <c r="E8" s="40" t="s">
        <v>33</v>
      </c>
      <c r="F8" s="38" t="s">
        <v>84</v>
      </c>
      <c r="G8" s="40">
        <v>6</v>
      </c>
      <c r="H8" s="113"/>
    </row>
    <row r="9" spans="2:8" ht="21" x14ac:dyDescent="0.3">
      <c r="B9" s="104"/>
      <c r="C9" s="38" t="s">
        <v>50</v>
      </c>
      <c r="D9" s="107" t="s">
        <v>38</v>
      </c>
      <c r="E9" s="40" t="s">
        <v>33</v>
      </c>
      <c r="F9" s="38" t="s">
        <v>85</v>
      </c>
      <c r="G9" s="40">
        <v>6</v>
      </c>
      <c r="H9" s="113"/>
    </row>
    <row r="10" spans="2:8" ht="21" x14ac:dyDescent="0.3">
      <c r="B10" s="104"/>
      <c r="C10" s="38" t="s">
        <v>54</v>
      </c>
      <c r="D10" s="107" t="s">
        <v>39</v>
      </c>
      <c r="E10" s="40" t="s">
        <v>33</v>
      </c>
      <c r="F10" s="38" t="s">
        <v>101</v>
      </c>
      <c r="G10" s="40">
        <v>6</v>
      </c>
      <c r="H10" s="113"/>
    </row>
    <row r="11" spans="2:8" ht="21" x14ac:dyDescent="0.3">
      <c r="B11" s="104"/>
      <c r="C11" s="38" t="s">
        <v>50</v>
      </c>
      <c r="D11" s="107" t="s">
        <v>38</v>
      </c>
      <c r="E11" s="40" t="s">
        <v>33</v>
      </c>
      <c r="F11" s="38" t="s">
        <v>51</v>
      </c>
      <c r="G11" s="40">
        <v>6</v>
      </c>
      <c r="H11" s="113"/>
    </row>
    <row r="12" spans="2:8" ht="21" x14ac:dyDescent="0.3">
      <c r="B12" s="104"/>
      <c r="C12" s="38" t="s">
        <v>48</v>
      </c>
      <c r="D12" s="107" t="s">
        <v>39</v>
      </c>
      <c r="E12" s="40" t="s">
        <v>33</v>
      </c>
      <c r="F12" s="38" t="s">
        <v>102</v>
      </c>
      <c r="G12" s="40">
        <v>6</v>
      </c>
      <c r="H12" s="113"/>
    </row>
    <row r="13" spans="2:8" ht="21" x14ac:dyDescent="0.3">
      <c r="B13" s="104"/>
      <c r="C13" s="38" t="s">
        <v>48</v>
      </c>
      <c r="D13" s="107" t="s">
        <v>39</v>
      </c>
      <c r="E13" s="40" t="s">
        <v>33</v>
      </c>
      <c r="F13" s="38" t="s">
        <v>52</v>
      </c>
      <c r="G13" s="40">
        <v>6</v>
      </c>
      <c r="H13" s="113"/>
    </row>
    <row r="14" spans="2:8" ht="21" x14ac:dyDescent="0.3">
      <c r="B14" s="104"/>
      <c r="C14" s="38" t="s">
        <v>43</v>
      </c>
      <c r="D14" s="107"/>
      <c r="E14" s="40" t="s">
        <v>33</v>
      </c>
      <c r="F14" s="38" t="s">
        <v>103</v>
      </c>
      <c r="G14" s="40">
        <v>6</v>
      </c>
      <c r="H14" s="113"/>
    </row>
    <row r="15" spans="2:8" ht="21" x14ac:dyDescent="0.3">
      <c r="B15" s="104"/>
      <c r="C15" s="38" t="s">
        <v>62</v>
      </c>
      <c r="D15" s="107" t="s">
        <v>38</v>
      </c>
      <c r="E15" s="40" t="s">
        <v>33</v>
      </c>
      <c r="F15" s="38" t="s">
        <v>86</v>
      </c>
      <c r="G15" s="40">
        <v>6</v>
      </c>
      <c r="H15" s="113"/>
    </row>
    <row r="16" spans="2:8" ht="21" x14ac:dyDescent="0.3">
      <c r="B16" s="104"/>
      <c r="C16" s="38" t="s">
        <v>87</v>
      </c>
      <c r="D16" s="107" t="s">
        <v>38</v>
      </c>
      <c r="E16" s="40" t="s">
        <v>33</v>
      </c>
      <c r="F16" s="38" t="s">
        <v>104</v>
      </c>
      <c r="G16" s="40">
        <v>6</v>
      </c>
      <c r="H16" s="113"/>
    </row>
    <row r="17" spans="2:8" ht="21.6" thickBot="1" x14ac:dyDescent="0.35">
      <c r="B17" s="108"/>
      <c r="C17" s="109" t="s">
        <v>55</v>
      </c>
      <c r="D17" s="110" t="s">
        <v>39</v>
      </c>
      <c r="E17" s="111" t="s">
        <v>33</v>
      </c>
      <c r="F17" s="109" t="s">
        <v>88</v>
      </c>
      <c r="G17" s="111">
        <v>6</v>
      </c>
      <c r="H17" s="114"/>
    </row>
    <row r="18" spans="2:8" x14ac:dyDescent="0.3">
      <c r="E18"/>
    </row>
    <row r="20" spans="2:8" x14ac:dyDescent="0.3">
      <c r="B20" t="s">
        <v>89</v>
      </c>
    </row>
    <row r="22" spans="2:8" ht="15" thickBot="1" x14ac:dyDescent="0.35"/>
    <row r="23" spans="2:8" ht="21" x14ac:dyDescent="0.3">
      <c r="B23" s="100"/>
      <c r="C23" s="168" t="s">
        <v>90</v>
      </c>
      <c r="D23" s="168"/>
      <c r="E23" s="168"/>
      <c r="F23" s="168"/>
      <c r="G23" s="168"/>
      <c r="H23" s="112"/>
    </row>
    <row r="24" spans="2:8" ht="21" x14ac:dyDescent="0.3">
      <c r="B24" s="102"/>
      <c r="C24" s="169" t="s">
        <v>91</v>
      </c>
      <c r="D24" s="169"/>
      <c r="E24" s="169"/>
      <c r="F24" s="169"/>
      <c r="G24" s="169"/>
      <c r="H24" s="113"/>
    </row>
    <row r="25" spans="2:8" ht="21" x14ac:dyDescent="0.3">
      <c r="B25" s="104"/>
      <c r="C25" s="38"/>
      <c r="D25" s="38"/>
      <c r="E25" s="38"/>
      <c r="F25" s="38"/>
      <c r="G25" s="38"/>
      <c r="H25" s="115"/>
    </row>
    <row r="26" spans="2:8" ht="21" x14ac:dyDescent="0.3">
      <c r="B26" s="104"/>
      <c r="C26" s="105" t="s">
        <v>79</v>
      </c>
      <c r="D26" s="106"/>
      <c r="E26" s="106" t="s">
        <v>81</v>
      </c>
      <c r="F26" s="105" t="s">
        <v>82</v>
      </c>
      <c r="G26" s="105" t="s">
        <v>28</v>
      </c>
      <c r="H26" s="113"/>
    </row>
    <row r="27" spans="2:8" ht="21" x14ac:dyDescent="0.3">
      <c r="B27" s="104"/>
      <c r="C27" s="38" t="s">
        <v>54</v>
      </c>
      <c r="D27" s="107"/>
      <c r="E27" s="40" t="s">
        <v>36</v>
      </c>
      <c r="F27" s="38" t="s">
        <v>60</v>
      </c>
      <c r="G27" s="40">
        <v>2</v>
      </c>
      <c r="H27" s="113"/>
    </row>
    <row r="28" spans="2:8" ht="21" x14ac:dyDescent="0.3">
      <c r="B28" s="104"/>
      <c r="C28" s="38" t="s">
        <v>62</v>
      </c>
      <c r="D28" s="107"/>
      <c r="E28" s="40" t="s">
        <v>36</v>
      </c>
      <c r="F28" s="38" t="s">
        <v>94</v>
      </c>
      <c r="G28" s="40">
        <v>3</v>
      </c>
      <c r="H28" s="113"/>
    </row>
    <row r="29" spans="2:8" ht="21" x14ac:dyDescent="0.3">
      <c r="B29" s="104"/>
      <c r="C29" s="38" t="s">
        <v>50</v>
      </c>
      <c r="D29" s="107"/>
      <c r="E29" s="40" t="s">
        <v>36</v>
      </c>
      <c r="F29" s="38" t="s">
        <v>92</v>
      </c>
      <c r="G29" s="40">
        <v>3</v>
      </c>
      <c r="H29" s="113"/>
    </row>
    <row r="30" spans="2:8" ht="21" x14ac:dyDescent="0.3">
      <c r="B30" s="104"/>
      <c r="C30" s="38" t="s">
        <v>96</v>
      </c>
      <c r="D30" s="107"/>
      <c r="E30" s="40" t="s">
        <v>36</v>
      </c>
      <c r="F30" s="38" t="s">
        <v>97</v>
      </c>
      <c r="G30" s="40">
        <v>4</v>
      </c>
      <c r="H30" s="113"/>
    </row>
    <row r="31" spans="2:8" ht="21" x14ac:dyDescent="0.3">
      <c r="B31" s="104"/>
      <c r="C31" s="38" t="s">
        <v>83</v>
      </c>
      <c r="D31" s="107"/>
      <c r="E31" s="40" t="s">
        <v>36</v>
      </c>
      <c r="F31" s="38" t="s">
        <v>98</v>
      </c>
      <c r="G31" s="40">
        <v>3</v>
      </c>
      <c r="H31" s="113"/>
    </row>
    <row r="32" spans="2:8" ht="21" x14ac:dyDescent="0.3">
      <c r="B32" s="104"/>
      <c r="C32" s="38" t="s">
        <v>83</v>
      </c>
      <c r="D32" s="107"/>
      <c r="E32" s="40" t="s">
        <v>36</v>
      </c>
      <c r="F32" s="38" t="s">
        <v>99</v>
      </c>
      <c r="G32" s="40">
        <v>3</v>
      </c>
      <c r="H32" s="113"/>
    </row>
    <row r="33" spans="2:8" ht="21" x14ac:dyDescent="0.3">
      <c r="B33" s="104"/>
      <c r="C33" s="38" t="s">
        <v>54</v>
      </c>
      <c r="D33" s="107"/>
      <c r="E33" s="40" t="s">
        <v>36</v>
      </c>
      <c r="F33" s="38" t="s">
        <v>93</v>
      </c>
      <c r="G33" s="40">
        <v>3</v>
      </c>
      <c r="H33" s="113"/>
    </row>
    <row r="34" spans="2:8" ht="21" x14ac:dyDescent="0.3">
      <c r="B34" s="104"/>
      <c r="C34" s="38" t="s">
        <v>50</v>
      </c>
      <c r="D34" s="107"/>
      <c r="E34" s="40" t="s">
        <v>36</v>
      </c>
      <c r="F34" s="38" t="s">
        <v>105</v>
      </c>
      <c r="G34" s="40">
        <v>3</v>
      </c>
      <c r="H34" s="113"/>
    </row>
    <row r="35" spans="2:8" ht="21.6" thickBot="1" x14ac:dyDescent="0.35">
      <c r="B35" s="108"/>
      <c r="C35" s="109" t="s">
        <v>55</v>
      </c>
      <c r="D35" s="110"/>
      <c r="E35" s="111" t="s">
        <v>36</v>
      </c>
      <c r="F35" s="109" t="s">
        <v>95</v>
      </c>
      <c r="G35" s="111">
        <v>2</v>
      </c>
      <c r="H35" s="114"/>
    </row>
    <row r="36" spans="2:8" x14ac:dyDescent="0.3">
      <c r="E36"/>
    </row>
  </sheetData>
  <mergeCells count="5">
    <mergeCell ref="B1:H2"/>
    <mergeCell ref="C4:G4"/>
    <mergeCell ref="C5:G5"/>
    <mergeCell ref="C23:G23"/>
    <mergeCell ref="C24:G2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BD8DEE0ADE083429DC60FA184540511" ma:contentTypeVersion="34" ma:contentTypeDescription="Creare un nuovo documento." ma:contentTypeScope="" ma:versionID="b3e1a2b2026cc10d7e6e99ddd746af49">
  <xsd:schema xmlns:xsd="http://www.w3.org/2001/XMLSchema" xmlns:xs="http://www.w3.org/2001/XMLSchema" xmlns:p="http://schemas.microsoft.com/office/2006/metadata/properties" xmlns:ns3="d80626df-2c04-4321-983a-becc0096eb6d" xmlns:ns4="4e57ec51-eb2f-4d70-a5fc-f104dea6ab1d" targetNamespace="http://schemas.microsoft.com/office/2006/metadata/properties" ma:root="true" ma:fieldsID="ebb04edd619669b1f63cb131f9f33cb1" ns3:_="" ns4:_="">
    <xsd:import namespace="d80626df-2c04-4321-983a-becc0096eb6d"/>
    <xsd:import namespace="4e57ec51-eb2f-4d70-a5fc-f104dea6ab1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NotebookType" minOccurs="0"/>
                <xsd:element ref="ns3:FolderType" minOccurs="0"/>
                <xsd:element ref="ns3:CultureName" minOccurs="0"/>
                <xsd:element ref="ns3:AppVersion" minOccurs="0"/>
                <xsd:element ref="ns3:TeamsChannelId" minOccurs="0"/>
                <xsd:element ref="ns3:Owner" minOccurs="0"/>
                <xsd:element ref="ns3:Math_Settings" minOccurs="0"/>
                <xsd:element ref="ns3:DefaultSectionNames" minOccurs="0"/>
                <xsd:element ref="ns3:Templates" minOccurs="0"/>
                <xsd:element ref="ns3:Teachers" minOccurs="0"/>
                <xsd:element ref="ns3:Students" minOccurs="0"/>
                <xsd:element ref="ns3:Student_Groups" minOccurs="0"/>
                <xsd:element ref="ns3:Distribution_Groups" minOccurs="0"/>
                <xsd:element ref="ns3:LMS_Mappings" minOccurs="0"/>
                <xsd:element ref="ns3:Invited_Teachers" minOccurs="0"/>
                <xsd:element ref="ns3:Invited_Students" minOccurs="0"/>
                <xsd:element ref="ns3:Self_Registration_Enabled" minOccurs="0"/>
                <xsd:element ref="ns3:Has_Teacher_Only_SectionGroup" minOccurs="0"/>
                <xsd:element ref="ns3:Is_Collaboration_Space_Locked" minOccurs="0"/>
                <xsd:element ref="ns3:IsNotebookLocked" minOccurs="0"/>
                <xsd:element ref="ns3:Teams_Channel_Section_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0626df-2c04-4321-983a-becc0096eb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NotebookType" ma:index="21" nillable="true" ma:displayName="Notebook Type" ma:internalName="NotebookType">
      <xsd:simpleType>
        <xsd:restriction base="dms:Text"/>
      </xsd:simpleType>
    </xsd:element>
    <xsd:element name="FolderType" ma:index="22" nillable="true" ma:displayName="Folder Type" ma:internalName="FolderType">
      <xsd:simpleType>
        <xsd:restriction base="dms:Text"/>
      </xsd:simpleType>
    </xsd:element>
    <xsd:element name="CultureName" ma:index="23" nillable="true" ma:displayName="Culture Name" ma:internalName="CultureName">
      <xsd:simpleType>
        <xsd:restriction base="dms:Text"/>
      </xsd:simpleType>
    </xsd:element>
    <xsd:element name="AppVersion" ma:index="24" nillable="true" ma:displayName="App Version" ma:internalName="AppVersion">
      <xsd:simpleType>
        <xsd:restriction base="dms:Text"/>
      </xsd:simpleType>
    </xsd:element>
    <xsd:element name="TeamsChannelId" ma:index="25" nillable="true" ma:displayName="Teams Channel Id" ma:internalName="TeamsChannelId">
      <xsd:simpleType>
        <xsd:restriction base="dms:Text"/>
      </xsd:simpleType>
    </xsd:element>
    <xsd:element name="Owner" ma:index="26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27" nillable="true" ma:displayName="Math Settings" ma:internalName="Math_Settings">
      <xsd:simpleType>
        <xsd:restriction base="dms:Text"/>
      </xsd:simpleType>
    </xsd:element>
    <xsd:element name="DefaultSectionNames" ma:index="28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29" nillable="true" ma:displayName="Templates" ma:internalName="Templates">
      <xsd:simpleType>
        <xsd:restriction base="dms:Note">
          <xsd:maxLength value="255"/>
        </xsd:restriction>
      </xsd:simpleType>
    </xsd:element>
    <xsd:element name="Teachers" ma:index="30" nillable="true" ma:displayName="Teachers" ma:internalName="Teach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s" ma:index="31" nillable="true" ma:displayName="Students" ma:internalName="Student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_Groups" ma:index="32" nillable="true" ma:displayName="Student Groups" ma:internalName="Student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33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34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Teachers" ma:index="35" nillable="true" ma:displayName="Invited Teachers" ma:internalName="Invited_Teachers">
      <xsd:simpleType>
        <xsd:restriction base="dms:Note">
          <xsd:maxLength value="255"/>
        </xsd:restriction>
      </xsd:simpleType>
    </xsd:element>
    <xsd:element name="Invited_Students" ma:index="36" nillable="true" ma:displayName="Invited Students" ma:internalName="Invited_Students">
      <xsd:simpleType>
        <xsd:restriction base="dms:Note">
          <xsd:maxLength value="255"/>
        </xsd:restriction>
      </xsd:simpleType>
    </xsd:element>
    <xsd:element name="Self_Registration_Enabled" ma:index="37" nillable="true" ma:displayName="Self Registration Enabled" ma:internalName="Self_Registration_Enabled">
      <xsd:simpleType>
        <xsd:restriction base="dms:Boolean"/>
      </xsd:simpleType>
    </xsd:element>
    <xsd:element name="Has_Teacher_Only_SectionGroup" ma:index="38" nillable="true" ma:displayName="Has Teacher Only SectionGroup" ma:internalName="Has_Teacher_Only_SectionGroup">
      <xsd:simpleType>
        <xsd:restriction base="dms:Boolean"/>
      </xsd:simpleType>
    </xsd:element>
    <xsd:element name="Is_Collaboration_Space_Locked" ma:index="39" nillable="true" ma:displayName="Is Collaboration Space Locked" ma:internalName="Is_Collaboration_Space_Locked">
      <xsd:simpleType>
        <xsd:restriction base="dms:Boolean"/>
      </xsd:simpleType>
    </xsd:element>
    <xsd:element name="IsNotebookLocked" ma:index="40" nillable="true" ma:displayName="Is Notebook Locked" ma:internalName="IsNotebookLocked">
      <xsd:simpleType>
        <xsd:restriction base="dms:Boolean"/>
      </xsd:simpleType>
    </xsd:element>
    <xsd:element name="Teams_Channel_Section_Location" ma:index="41" nillable="true" ma:displayName="Teams Channel Section Location" ma:internalName="Teams_Channel_Section_Loca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57ec51-eb2f-4d70-a5fc-f104dea6ab1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bookType xmlns="d80626df-2c04-4321-983a-becc0096eb6d" xsi:nil="true"/>
    <FolderType xmlns="d80626df-2c04-4321-983a-becc0096eb6d" xsi:nil="true"/>
    <AppVersion xmlns="d80626df-2c04-4321-983a-becc0096eb6d" xsi:nil="true"/>
    <Invited_Teachers xmlns="d80626df-2c04-4321-983a-becc0096eb6d" xsi:nil="true"/>
    <DefaultSectionNames xmlns="d80626df-2c04-4321-983a-becc0096eb6d" xsi:nil="true"/>
    <TeamsChannelId xmlns="d80626df-2c04-4321-983a-becc0096eb6d" xsi:nil="true"/>
    <Self_Registration_Enabled xmlns="d80626df-2c04-4321-983a-becc0096eb6d" xsi:nil="true"/>
    <CultureName xmlns="d80626df-2c04-4321-983a-becc0096eb6d" xsi:nil="true"/>
    <Invited_Students xmlns="d80626df-2c04-4321-983a-becc0096eb6d" xsi:nil="true"/>
    <IsNotebookLocked xmlns="d80626df-2c04-4321-983a-becc0096eb6d" xsi:nil="true"/>
    <Templates xmlns="d80626df-2c04-4321-983a-becc0096eb6d" xsi:nil="true"/>
    <Teachers xmlns="d80626df-2c04-4321-983a-becc0096eb6d">
      <UserInfo>
        <DisplayName/>
        <AccountId xsi:nil="true"/>
        <AccountType/>
      </UserInfo>
    </Teachers>
    <Students xmlns="d80626df-2c04-4321-983a-becc0096eb6d">
      <UserInfo>
        <DisplayName/>
        <AccountId xsi:nil="true"/>
        <AccountType/>
      </UserInfo>
    </Students>
    <Student_Groups xmlns="d80626df-2c04-4321-983a-becc0096eb6d">
      <UserInfo>
        <DisplayName/>
        <AccountId xsi:nil="true"/>
        <AccountType/>
      </UserInfo>
    </Student_Groups>
    <Teams_Channel_Section_Location xmlns="d80626df-2c04-4321-983a-becc0096eb6d" xsi:nil="true"/>
    <Math_Settings xmlns="d80626df-2c04-4321-983a-becc0096eb6d" xsi:nil="true"/>
    <Has_Teacher_Only_SectionGroup xmlns="d80626df-2c04-4321-983a-becc0096eb6d" xsi:nil="true"/>
    <Owner xmlns="d80626df-2c04-4321-983a-becc0096eb6d">
      <UserInfo>
        <DisplayName/>
        <AccountId xsi:nil="true"/>
        <AccountType/>
      </UserInfo>
    </Owner>
    <Distribution_Groups xmlns="d80626df-2c04-4321-983a-becc0096eb6d" xsi:nil="true"/>
    <LMS_Mappings xmlns="d80626df-2c04-4321-983a-becc0096eb6d" xsi:nil="true"/>
    <Is_Collaboration_Space_Locked xmlns="d80626df-2c04-4321-983a-becc0096eb6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23DB01-F5D1-4105-BF77-18CB7D3F66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0626df-2c04-4321-983a-becc0096eb6d"/>
    <ds:schemaRef ds:uri="4e57ec51-eb2f-4d70-a5fc-f104dea6ab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0CE897-A691-429E-BF6E-956E1A973A69}">
  <ds:schemaRefs>
    <ds:schemaRef ds:uri="d80626df-2c04-4321-983a-becc0096eb6d"/>
    <ds:schemaRef ds:uri="http://schemas.microsoft.com/office/2006/documentManagement/types"/>
    <ds:schemaRef ds:uri="4e57ec51-eb2f-4d70-a5fc-f104dea6ab1d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A96F964-F8C7-4EE1-B99B-CA5B9AA5CF5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Istruzioni</vt:lpstr>
      <vt:lpstr>Piano di Studi</vt:lpstr>
      <vt:lpstr>Tabelle 1 e 2</vt:lpstr>
      <vt:lpstr>'Piano di Studi'!Area_stampa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Frattolillo</dc:creator>
  <cp:lastModifiedBy>Alessandro Pisano</cp:lastModifiedBy>
  <cp:lastPrinted>2023-10-04T11:45:33Z</cp:lastPrinted>
  <dcterms:created xsi:type="dcterms:W3CDTF">2021-07-09T07:28:35Z</dcterms:created>
  <dcterms:modified xsi:type="dcterms:W3CDTF">2024-05-31T13:28:39Z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0x010100DBD8DEE0ADE083429DC60FA184540511</vt:lpwstr>
  </property>
</Properties>
</file>